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OSD\ITIKV°\ITI Pracovní skupiny\Jednání PS\24 společné jednání PS 10_2021\"/>
    </mc:Choice>
  </mc:AlternateContent>
  <bookViews>
    <workbookView xWindow="-120" yWindow="-120" windowWidth="29040" windowHeight="17640" tabRatio="785" firstSheet="1" activeTab="1"/>
  </bookViews>
  <sheets>
    <sheet name="vzor vyplňování" sheetId="3" state="hidden" r:id="rId1"/>
    <sheet name="List2" sheetId="8" r:id="rId2"/>
    <sheet name="List3" sheetId="9" r:id="rId3"/>
    <sheet name="List1" sheetId="7" r:id="rId4"/>
    <sheet name="RAP" sheetId="4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8" l="1"/>
  <c r="E27" i="8"/>
  <c r="E17" i="8"/>
  <c r="G43" i="4" l="1"/>
  <c r="G42" i="4"/>
  <c r="H41" i="4"/>
  <c r="I41" i="4" s="1"/>
  <c r="J41" i="4" s="1"/>
  <c r="K41" i="4" s="1"/>
  <c r="G41" i="4"/>
  <c r="G40" i="4"/>
  <c r="G39" i="4"/>
  <c r="G38" i="4"/>
  <c r="J37" i="4"/>
  <c r="K37" i="4" s="1"/>
  <c r="G36" i="4"/>
  <c r="H35" i="4"/>
  <c r="I35" i="4" s="1"/>
  <c r="G35" i="4"/>
  <c r="G34" i="4"/>
  <c r="G33" i="4"/>
  <c r="G32" i="4"/>
  <c r="G31" i="4"/>
  <c r="G30" i="4"/>
  <c r="J29" i="4"/>
  <c r="K29" i="4" s="1"/>
  <c r="G28" i="4"/>
  <c r="J27" i="4"/>
  <c r="K27" i="4" s="1"/>
  <c r="L27" i="4" s="1"/>
  <c r="H26" i="4"/>
  <c r="G26" i="4"/>
  <c r="H25" i="4"/>
  <c r="G25" i="4"/>
  <c r="G24" i="4"/>
  <c r="G23" i="4"/>
  <c r="G22" i="4"/>
  <c r="G21" i="4"/>
  <c r="G20" i="4"/>
  <c r="G19" i="4"/>
  <c r="G18" i="4"/>
  <c r="H18" i="4" s="1"/>
  <c r="I18" i="4" s="1"/>
  <c r="J18" i="4" s="1"/>
  <c r="J17" i="4"/>
  <c r="G17" i="4"/>
  <c r="G16" i="4"/>
  <c r="H15" i="4"/>
  <c r="G15" i="4"/>
  <c r="H14" i="4"/>
  <c r="G14" i="4"/>
  <c r="I13" i="4"/>
  <c r="H13" i="4"/>
  <c r="G13" i="4"/>
  <c r="H12" i="4"/>
  <c r="I12" i="4" s="1"/>
  <c r="G12" i="4"/>
  <c r="L11" i="4"/>
  <c r="K11" i="4"/>
  <c r="J11" i="4"/>
  <c r="I11" i="4"/>
  <c r="H11" i="4"/>
  <c r="G11" i="4"/>
  <c r="J10" i="4"/>
  <c r="I10" i="4"/>
  <c r="H10" i="4"/>
  <c r="G10" i="4"/>
  <c r="G9" i="4"/>
  <c r="I8" i="4"/>
  <c r="H8" i="4"/>
  <c r="G8" i="4"/>
  <c r="I7" i="4"/>
  <c r="H7" i="4"/>
  <c r="G7" i="4"/>
  <c r="H5" i="4"/>
  <c r="I5" i="4" s="1"/>
  <c r="G5" i="4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</calcChain>
</file>

<file path=xl/comments1.xml><?xml version="1.0" encoding="utf-8"?>
<comments xmlns="http://schemas.openxmlformats.org/spreadsheetml/2006/main">
  <authors>
    <author>Potencová Nikola, Ing.</author>
  </authors>
  <commentLis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období 2019-2020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období 2019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2018-2020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2020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2020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2020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2020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2019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2019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2020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2020 a 2021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2017-2018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2020-2021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2019-2019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jen za rok 2020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i za rok 2020
</t>
        </r>
      </text>
    </comment>
  </commentList>
</comments>
</file>

<file path=xl/sharedStrings.xml><?xml version="1.0" encoding="utf-8"?>
<sst xmlns="http://schemas.openxmlformats.org/spreadsheetml/2006/main" count="293" uniqueCount="146">
  <si>
    <t xml:space="preserve">REKO silnice II/265 Krásná Lípa - Velký Šenov </t>
  </si>
  <si>
    <t>Rekonstrukce páteřní komunikace</t>
  </si>
  <si>
    <t xml:space="preserve">REKO silnice II/266 Šluknov - Lobendava </t>
  </si>
  <si>
    <t>REKO úseku I/13 - Podbořany - Petrohrad, silnice II224 - 2. etapa Očihov - Kryry- Petrohrad - HÚK    (HÚK - hranice Ústeckého kraje)</t>
  </si>
  <si>
    <t xml:space="preserve">REKO silnice II/262 Starý Šachov - Děčín </t>
  </si>
  <si>
    <t>Nový dopravní podnik - nákup vozů</t>
  </si>
  <si>
    <t>Jedná se o nákup dopravních prostředků pro nový dopravní podnik ÚK</t>
  </si>
  <si>
    <t>Dostavba COS, JIP, kardiochirurgie, lůžková oddělení</t>
  </si>
  <si>
    <t>Nový pavilon centrálních operačních sálů</t>
  </si>
  <si>
    <t>Renovace budovy T MNUL</t>
  </si>
  <si>
    <t>Postupná revitalizace objektu (reko střechy, obvodové pláště, výměna výplní otvorů, rozvody ZTI a elektro, vnitřní úpravy)</t>
  </si>
  <si>
    <t>Nový pavilon ONP Ryjice</t>
  </si>
  <si>
    <t xml:space="preserve">Výstavba nového lůžkového pavilonu </t>
  </si>
  <si>
    <t>Emergentní příjem (ARO) vč. úpravy spojovací chodby k pavilonu C a krytý spojovací koridor Krajská zdravotní, a.s. - Nemocnice Chomutov, o.z.</t>
  </si>
  <si>
    <t>Parkovací dům v Masarykově nemocnici v Ústí nad Labem, o.z.</t>
  </si>
  <si>
    <t>Přístavba operačních sálů DC vč. Emergency a centrální sterilizace</t>
  </si>
  <si>
    <t>Výstavba 4 operačních sálů a centrální sterilizace Teplice</t>
  </si>
  <si>
    <t>Nový pavilon</t>
  </si>
  <si>
    <t>Nástavba 3. NP nového objektu operačních sálů pro ARO a JIP vč. rekonstrukce energocentra</t>
  </si>
  <si>
    <t>Nástavba nového objektu operačních sálů</t>
  </si>
  <si>
    <t>Rekonstrukce interiérů budovy D</t>
  </si>
  <si>
    <t>Postupná rekonstrukce oddělení v budově D - Dětský pavilon</t>
  </si>
  <si>
    <t>Rekonstrukce energocentra vč. umíštění nového DAG</t>
  </si>
  <si>
    <t>Obnova vozového parku - vozidla ZDS (sanitní vozidla)</t>
  </si>
  <si>
    <t>Postupná obměna vozového parku sanitních vozidel zdravotní dopravní služby KZ</t>
  </si>
  <si>
    <t>Modernizace a zateplení Objektu "D" Krajské zdravotní, a.s. - Masarykovy nemocnice v Ústí nad Labem, o.z.</t>
  </si>
  <si>
    <t xml:space="preserve">Zateplení obvodového pláště, výměna výplní otvorů, nástavby podalží v části objektu </t>
  </si>
  <si>
    <t>Rekonstrukce  vnitřních prostor oddělení Nemocnice Most, o.z.</t>
  </si>
  <si>
    <t>Postupná rekonstrukce zdravotnických pracovišť vč. všech technických rozvodů.</t>
  </si>
  <si>
    <t>Rekonstrukce původní budovy nemocnice (chirurgie, ortopedie, operačních sálů)</t>
  </si>
  <si>
    <t>Modernizace a optimalizace dětského a dorostového oddělení budova C</t>
  </si>
  <si>
    <t>Rekonstrukce stravovacího porovozu vč. gastrotechnologie</t>
  </si>
  <si>
    <t>Rekonstrukce střech Nemocnice Teplice, o.z.</t>
  </si>
  <si>
    <t>Výstavba 2 zařízení pro cílovou skupinu osob s poruchou autistického spektra</t>
  </si>
  <si>
    <t>Krajská zdravotní, a.s.</t>
  </si>
  <si>
    <t>Zvýšení počtu parkovacích míst v areálu nemocnice v souvislosti s stávajícím nedostatkem park. Míst</t>
  </si>
  <si>
    <t>Úpravy spojivací chodby - Nemocnice Chomutov</t>
  </si>
  <si>
    <t xml:space="preserve">Rekonstrukce </t>
  </si>
  <si>
    <t>Přístavba sálů</t>
  </si>
  <si>
    <t>Rekonstrukce nemocnice</t>
  </si>
  <si>
    <t>Modernizace oddělení</t>
  </si>
  <si>
    <t>Rekonstrukce střech</t>
  </si>
  <si>
    <t>Staba zařízení pro osoby po závistosti</t>
  </si>
  <si>
    <t>Zařízení pro osoby s autistickou poruchou</t>
  </si>
  <si>
    <t>Výstavba zařízení pro osoby po závislostech na alkoholu, návykových látkách, psychiatrcké diagnózy</t>
  </si>
  <si>
    <t xml:space="preserve"> </t>
  </si>
  <si>
    <t>Tabulka strategických projektů ITI aglomerací/metropolitních oblastí v období 2021+</t>
  </si>
  <si>
    <t>aglomerace</t>
  </si>
  <si>
    <t>název projektu</t>
  </si>
  <si>
    <t>typ strategického projektu (1/2/3)</t>
  </si>
  <si>
    <t>popis projektu (max. 250 znaků)</t>
  </si>
  <si>
    <t>nositel(é) projektu</t>
  </si>
  <si>
    <t>čerpání v letech</t>
  </si>
  <si>
    <t>stav přípravy (max. 100 znaků)</t>
  </si>
  <si>
    <t>BMO</t>
  </si>
  <si>
    <t>Znovuzprovoznění tramvajové tratě Stránská skála-Líšeň, Holzova - příklad</t>
  </si>
  <si>
    <t>Terminál Starý Lískovec (Prodloužení trolejbusové trati Osová – žst. Starý Lískovec, terminál, vlaková zastávka) - příklad</t>
  </si>
  <si>
    <t>Výstavba tramvajové trati v severovýchodní části města sloužící převážně k bydlení, tramvajová trať bude obsluhovat oblasti s rozsáhlou bytovou zástavbou i oblasti s předměstským bydlením.</t>
  </si>
  <si>
    <t>Pasivní střechy na veřejných budovách, zateplení veřejných budov - příklad</t>
  </si>
  <si>
    <t>MMB, další veřejné instituce (kraj, nemocnice)</t>
  </si>
  <si>
    <t>Rekonstrukce  střech veřejných budov (tepelná izolace, energeticky úsporné prvky, zelené střechy, solární panely) a eliminace tepelných úniků zateplením veřejných budov.</t>
  </si>
  <si>
    <t>2019 - vytipování vhodných objektů, 2020 příprava projektové dokumentace</t>
  </si>
  <si>
    <t>DPMB</t>
  </si>
  <si>
    <t>MMB, BKOM, DPMB, SŽDC</t>
  </si>
  <si>
    <t>v řešení jsou majetkoprávní vztahy, následně se začne vyhotovovat projektová dokumentace</t>
  </si>
  <si>
    <t>Vybudování terminálu v m.č. Starý Lískovec, vč. doprovodné dopravní infrastruktury, které bude sloužit pro obyvatele této městské části a přilehlých obcí.</t>
  </si>
  <si>
    <t>rozpočet v tis. Kč (napočítává se automaticky dle čerpání v letech)</t>
  </si>
  <si>
    <t>vydáno územní rozhodnutí</t>
  </si>
  <si>
    <t>cíl politiky dle návrhů nařízení EK (je-li relevantní)</t>
  </si>
  <si>
    <t>ITI ÚChA</t>
  </si>
  <si>
    <t>Vyšší odborná škola a Střední odborná škola, Roudnice nad Labem, p. o. - výstavba nové tělocvičny (Špindlerova 690)</t>
  </si>
  <si>
    <t xml:space="preserve">Výstavbou nové Tělocvičny se zkvalitní průběh výuky včetně úspory finančních prostředků za pronájem prostor v cizích objektech a vyřeší se závady zjištěné KHS a energetickým auditem. </t>
  </si>
  <si>
    <t>ÚK</t>
  </si>
  <si>
    <t>Gymnázium a Střední odborná škola dr. Václava Šmejkala, Ústí nad Labem, p. o. - stavební úpravy a dostavba areálu (Stará 99)</t>
  </si>
  <si>
    <t>Jde o stavební úpravy a dostavbu areálu.. Ekonomičtější využití přízemí, řešení denního osvětlení v učebnách. V atriu - terasa. Dostavba v ulici Stará bude zde umístěna aula (160 míst), školní klub aj. Dále rekonstrukce hřišť</t>
  </si>
  <si>
    <t>Konzervatoř, Teplice, p. o. - stavební úpravy na objektu Diplomat (Chelčického 3)</t>
  </si>
  <si>
    <t>Nová fasáda a rekonstrukce balkónů, nové klempířské prvky, střecha a venkovní úpravy. Odstranění havarijního stavu opěrné zdi, venkovního schodiště, oplocení objektu. Odstranění zatékání venkovním schodištěm, havarijního stavu prostor ve 2.PP.</t>
  </si>
  <si>
    <t>Vyšší odborná škola a Střední průmyslová škola strojní, stavební a dopravní, Děčín, p. o. - rekonstrukce objektu (Slovanská 55)</t>
  </si>
  <si>
    <t>Náprava špatného technického, hygienického i ekonomického stavu. Obsahem  akce je rekonstrukce elektroinstalace, vytápění, střechy a vnitřních instalací, vyměněna oken, fasády, vybudování jídelny, revitalizace hřiště, bezbariérový přístup.</t>
  </si>
  <si>
    <t>PZ</t>
  </si>
  <si>
    <t>Oblastní muzeum v Děčíně, p. o. - stavební úpravy muzea (Poštovní č. p. 415, Varnsdorf)</t>
  </si>
  <si>
    <t>Odstranění dřevomorky, rekonstrukce a úpravy objektu</t>
  </si>
  <si>
    <t>Oblastní muzeum v Mostě, p. o. - centrální archeologický depozitář s laboratořemi a dílnami (Velebudice)</t>
  </si>
  <si>
    <t>Zateplení a izolace objektu, rekonstrukce vnitřních rozvodů</t>
  </si>
  <si>
    <t>Galerie Benedikta Rejta v Lounech, p. o. - dostavba galerie (Pivovarská 29)</t>
  </si>
  <si>
    <t>Rekonstrukce historického podzemí, úprava hydrogeologických poměrů a revitalizace kulturní památky.</t>
  </si>
  <si>
    <t>SŠ stavební a technická, Ústí nad Labem - Kampus řemesel</t>
  </si>
  <si>
    <t>Rekonstrukci stávajících pavilónů školy U Panského Dvora a přístavbu jídelny a tělocvičny. Dostavba objektu pro autodílny, jehož financování se předpokládá z dotačního titulu, bude vybudován ucelený  studijní komplex - Kampus řemesel.</t>
  </si>
  <si>
    <t>SŠ stavební, Teplice - dostavba areálu školy, 1. etapa</t>
  </si>
  <si>
    <t>Jedná se dostavbu areálu školy, kdy budou vybudovány  dvě nové školní budovy pro učňovské obory vč. oplocení a vnitřních komunikací. Bude vybudován objekt odborného výcviku 1.</t>
  </si>
  <si>
    <t xml:space="preserve">Centrum sociální pomoci Litoměřice - Výstavba nového objektu pro pobytovou sociální službu s cílovou skupinou senioři (osoby  se stařeckou a Alzheimerovou demencí) </t>
  </si>
  <si>
    <t>Náhrada za stávající zařízení Domov důchodců Milešov. Jedná se o výstavbu objektu za účelem poskytování pobytových sociálních služeb pro cca 80 klientů, a to včetně zázemí pro provoz těchto sociálních služeb.</t>
  </si>
  <si>
    <t>Podkrušnohorské domovy sociálních služeb Dubí - Teplice - Revitalizace Domova důchodců Dubí</t>
  </si>
  <si>
    <t>Stavební úpravy prostor, bezbarierové přístupy, dostavba technické části a uvolnění prostor pro vznik dalších jednolůžkových pokojů (30 pokojů v přízemí), vybudování toalet a koupelen, úprava plochých střech na terasy s přístupem pro imobilní klienty, vybudování zázemí pro personál, výstavba skleníku (zimní zahrady) napojeného na vnitřní prostory budovy, úprava okolí a pláště budovy.</t>
  </si>
  <si>
    <t>III/25013 Rekonstrukce mostního objektu 25013 – 3 Dobroměřice</t>
  </si>
  <si>
    <t>Rekonstrukce mostního objektu o  délce 280 m</t>
  </si>
  <si>
    <t>?</t>
  </si>
  <si>
    <t>II/613 - Rekonstrukce mostu E. Beneše</t>
  </si>
  <si>
    <t>Zpracovaná diagnostika stavu most, nutná projektová dokumentace</t>
  </si>
  <si>
    <t>II/240 - Rekonstrukce mostního objektu 240 - 031, 031A Roudnice n.L.</t>
  </si>
  <si>
    <t>Most je ve špatném technickém stavu, na základě poslední mostní prohlídky byla snížena nosnost na 12t (vyšší pouze pro jednotlivé vozidlo), vyžaduje celkovou rekonstrukci.</t>
  </si>
  <si>
    <t xml:space="preserve">Komunikace III/24049 - Obchvat obce Předonín </t>
  </si>
  <si>
    <t>Dojde k odstranění konstrukce vozovky a železobetonové desky mostovky,sanace spodní stavby, zesílení závěsů a protikorozní ochrana. Dále se jedná o přeložky inženýrských sítí,izolaci a konstrukci vozovky, osvětlení a samohybné revizní zařízení.</t>
  </si>
  <si>
    <t>Přeložení  silnice III/24049 do polohy jižního obchvatu obce Předonín. Bude vybudována nová komunikace v kategorii S 9,5/60, podél silnice budou vsakovací silniční příkopy. V trase přeložky silnice.</t>
  </si>
  <si>
    <t>Cyklostezka Ohře</t>
  </si>
  <si>
    <t>Cílem projektu bude výstavba páteřní cyklostezky Ohře, která naváže na další páteřní cyklostezku Ústeckého kraje a to Labskou stezku č. 2</t>
  </si>
  <si>
    <t>PD</t>
  </si>
  <si>
    <t>Architektonická studie</t>
  </si>
  <si>
    <t>Přípravná fáze</t>
  </si>
  <si>
    <t>Realizační fáze</t>
  </si>
  <si>
    <t>Suma Kč</t>
  </si>
  <si>
    <t>Název</t>
  </si>
  <si>
    <t>Fiše</t>
  </si>
  <si>
    <t>CELKEM</t>
  </si>
  <si>
    <t>realizace</t>
  </si>
  <si>
    <t>Zpracování PD</t>
  </si>
  <si>
    <t>Vyhodnocení žádosti a RoPD</t>
  </si>
  <si>
    <t>Zpracování TS</t>
  </si>
  <si>
    <t xml:space="preserve">Zpracování SP a žádosti </t>
  </si>
  <si>
    <t>Zpracování zadávacích  podmínek</t>
  </si>
  <si>
    <t xml:space="preserve">Příprava podkladů </t>
  </si>
  <si>
    <t xml:space="preserve">VZ nadlimitní </t>
  </si>
  <si>
    <t>realizace projektu detektory a IDZ</t>
  </si>
  <si>
    <t>realizace implementace dopravní ústředny</t>
  </si>
  <si>
    <t>realizace integrace</t>
  </si>
  <si>
    <t>zkušební provoz</t>
  </si>
  <si>
    <t>Ukončení projektu</t>
  </si>
  <si>
    <t>SP a žádost</t>
  </si>
  <si>
    <t>Posílení kontaktní práce</t>
  </si>
  <si>
    <t xml:space="preserve">Zpřístupnění pomoci obětem </t>
  </si>
  <si>
    <t>Zajištění komunikace posilování</t>
  </si>
  <si>
    <t>Rozvoj kompetencí</t>
  </si>
  <si>
    <t>vyhodnocení</t>
  </si>
  <si>
    <t>Dokumentace stavby</t>
  </si>
  <si>
    <t>Prováděcí dokumentace na sady</t>
  </si>
  <si>
    <t>XX</t>
  </si>
  <si>
    <t>Kontatkní osoba projektu</t>
  </si>
  <si>
    <t xml:space="preserve">XX </t>
  </si>
  <si>
    <t>Zadání architekt</t>
  </si>
  <si>
    <t>pan XY</t>
  </si>
  <si>
    <t>telefon</t>
  </si>
  <si>
    <t>email</t>
  </si>
  <si>
    <t>Měkký projekt XY</t>
  </si>
  <si>
    <t>Veřejné prostranství XY</t>
  </si>
  <si>
    <t>Navigační systém XY</t>
  </si>
  <si>
    <t xml:space="preserve">Vzor pro vyplnění diagramu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</si>
</sst>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_-* #,##0.00_-;\-* #,##0.00_-;_-* &quot;-&quot;??_-;_-@_-"/>
    <numFmt numFmtId="165" formatCode="_-* #,##0\ _K_č_-;\-* #,##0\ _K_č_-;_-* &quot;-&quot;??\ _K_č_-;_-@_-"/>
    <numFmt numFmtId="166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D9DEE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0" fillId="0" borderId="1" xfId="3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0" borderId="1" xfId="3" applyNumberFormat="1" applyFont="1" applyBorder="1" applyAlignment="1">
      <alignment horizontal="center" vertical="center" wrapText="1"/>
    </xf>
    <xf numFmtId="165" fontId="0" fillId="3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0" xfId="3" applyNumberFormat="1" applyFont="1" applyAlignment="1">
      <alignment horizontal="center" vertical="center"/>
    </xf>
    <xf numFmtId="165" fontId="0" fillId="4" borderId="1" xfId="3" applyNumberFormat="1" applyFont="1" applyFill="1" applyBorder="1" applyAlignment="1">
      <alignment horizontal="center" vertical="center" wrapText="1"/>
    </xf>
    <xf numFmtId="165" fontId="0" fillId="5" borderId="1" xfId="3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0" fillId="5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7" borderId="0" xfId="0" applyFill="1" applyBorder="1"/>
    <xf numFmtId="0" fontId="0" fillId="7" borderId="11" xfId="0" applyFill="1" applyBorder="1"/>
    <xf numFmtId="0" fontId="0" fillId="7" borderId="10" xfId="0" applyFill="1" applyBorder="1"/>
    <xf numFmtId="0" fontId="0" fillId="8" borderId="0" xfId="0" applyFill="1" applyBorder="1"/>
    <xf numFmtId="0" fontId="0" fillId="6" borderId="0" xfId="0" applyFill="1" applyBorder="1"/>
    <xf numFmtId="0" fontId="0" fillId="0" borderId="10" xfId="0" applyFill="1" applyBorder="1"/>
    <xf numFmtId="166" fontId="0" fillId="0" borderId="0" xfId="0" applyNumberFormat="1"/>
    <xf numFmtId="166" fontId="0" fillId="0" borderId="12" xfId="0" applyNumberFormat="1" applyBorder="1"/>
    <xf numFmtId="166" fontId="0" fillId="0" borderId="13" xfId="0" applyNumberFormat="1" applyBorder="1"/>
    <xf numFmtId="0" fontId="0" fillId="6" borderId="10" xfId="0" applyFill="1" applyBorder="1"/>
    <xf numFmtId="0" fontId="0" fillId="6" borderId="11" xfId="0" applyFill="1" applyBorder="1"/>
    <xf numFmtId="0" fontId="0" fillId="0" borderId="11" xfId="0" applyFill="1" applyBorder="1"/>
    <xf numFmtId="0" fontId="9" fillId="9" borderId="8" xfId="0" applyFont="1" applyFill="1" applyBorder="1"/>
    <xf numFmtId="0" fontId="0" fillId="0" borderId="5" xfId="0" applyBorder="1" applyAlignment="1">
      <alignment horizontal="center"/>
    </xf>
    <xf numFmtId="166" fontId="0" fillId="0" borderId="13" xfId="0" applyNumberFormat="1" applyFill="1" applyBorder="1"/>
    <xf numFmtId="0" fontId="0" fillId="0" borderId="16" xfId="0" applyBorder="1"/>
    <xf numFmtId="0" fontId="9" fillId="9" borderId="16" xfId="0" applyFont="1" applyFill="1" applyBorder="1"/>
    <xf numFmtId="0" fontId="0" fillId="0" borderId="18" xfId="0" applyBorder="1"/>
    <xf numFmtId="0" fontId="0" fillId="0" borderId="15" xfId="0" applyBorder="1"/>
    <xf numFmtId="0" fontId="0" fillId="0" borderId="0" xfId="0" applyAlignment="1">
      <alignment horizontal="center"/>
    </xf>
    <xf numFmtId="166" fontId="10" fillId="8" borderId="13" xfId="0" applyNumberFormat="1" applyFont="1" applyFill="1" applyBorder="1"/>
    <xf numFmtId="166" fontId="10" fillId="8" borderId="14" xfId="0" applyNumberFormat="1" applyFont="1" applyFill="1" applyBorder="1"/>
    <xf numFmtId="166" fontId="10" fillId="0" borderId="13" xfId="0" applyNumberFormat="1" applyFont="1" applyBorder="1"/>
    <xf numFmtId="166" fontId="10" fillId="8" borderId="17" xfId="0" applyNumberFormat="1" applyFont="1" applyFill="1" applyBorder="1"/>
    <xf numFmtId="166" fontId="0" fillId="0" borderId="13" xfId="0" applyNumberFormat="1" applyFont="1" applyBorder="1"/>
    <xf numFmtId="0" fontId="11" fillId="7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3" applyNumberFormat="1" applyFont="1" applyFill="1" applyBorder="1" applyAlignment="1">
      <alignment horizontal="center" vertical="center" wrapText="1"/>
    </xf>
  </cellXfs>
  <cellStyles count="9">
    <cellStyle name="Čárka" xfId="3" builtinId="3"/>
    <cellStyle name="Čárka 2" xfId="1"/>
    <cellStyle name="Čárka 2 2" xfId="7"/>
    <cellStyle name="Čárka 3" xfId="2"/>
    <cellStyle name="Čárka 3 2" xfId="8"/>
    <cellStyle name="Čárka 4" xfId="5"/>
    <cellStyle name="Čárka 5" xfId="6"/>
    <cellStyle name="Normální" xfId="0" builtinId="0"/>
    <cellStyle name="Normální 2" xfId="4"/>
  </cellStyles>
  <dxfs count="0"/>
  <tableStyles count="0" defaultTableStyle="TableStyleMedium2" defaultPivotStyle="PivotStyleLight16"/>
  <colors>
    <mruColors>
      <color rgb="FFE8EBF0"/>
      <color rgb="FFD9DEE7"/>
      <color rgb="FFFF7453"/>
      <color rgb="FFFFCCFF"/>
      <color rgb="FFFF99FF"/>
      <color rgb="FF758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C10" sqref="C10"/>
    </sheetView>
  </sheetViews>
  <sheetFormatPr defaultRowHeight="14.4" x14ac:dyDescent="0.3"/>
  <cols>
    <col min="1" max="1" width="12" customWidth="1"/>
    <col min="2" max="2" width="20.5546875" customWidth="1"/>
    <col min="3" max="3" width="39.33203125" customWidth="1"/>
    <col min="4" max="4" width="17.33203125" customWidth="1"/>
    <col min="5" max="5" width="15.44140625" customWidth="1"/>
    <col min="6" max="6" width="15.5546875" customWidth="1"/>
    <col min="7" max="14" width="13.44140625" customWidth="1"/>
    <col min="15" max="15" width="12.5546875" customWidth="1"/>
    <col min="16" max="16" width="11.44140625" customWidth="1"/>
    <col min="17" max="17" width="15.88671875" customWidth="1"/>
  </cols>
  <sheetData>
    <row r="1" spans="1:19" ht="21" x14ac:dyDescent="0.4">
      <c r="A1" s="1" t="s">
        <v>46</v>
      </c>
    </row>
    <row r="2" spans="1:19" ht="21" customHeight="1" x14ac:dyDescent="0.3">
      <c r="A2" s="73" t="s">
        <v>47</v>
      </c>
      <c r="B2" s="74" t="s">
        <v>48</v>
      </c>
      <c r="C2" s="74" t="s">
        <v>50</v>
      </c>
      <c r="D2" s="74" t="s">
        <v>51</v>
      </c>
      <c r="E2" s="74" t="s">
        <v>49</v>
      </c>
      <c r="F2" s="74" t="s">
        <v>66</v>
      </c>
      <c r="G2" s="73" t="s">
        <v>52</v>
      </c>
      <c r="H2" s="73"/>
      <c r="I2" s="73"/>
      <c r="J2" s="73"/>
      <c r="K2" s="73"/>
      <c r="L2" s="73"/>
      <c r="M2" s="73"/>
      <c r="N2" s="73"/>
      <c r="O2" s="73"/>
      <c r="P2" s="74" t="s">
        <v>68</v>
      </c>
      <c r="Q2" s="74" t="s">
        <v>53</v>
      </c>
    </row>
    <row r="3" spans="1:19" ht="55.5" customHeight="1" x14ac:dyDescent="0.3">
      <c r="A3" s="73"/>
      <c r="B3" s="74"/>
      <c r="C3" s="74"/>
      <c r="D3" s="74"/>
      <c r="E3" s="74"/>
      <c r="F3" s="74"/>
      <c r="G3" s="4">
        <v>2021</v>
      </c>
      <c r="H3" s="4">
        <v>2022</v>
      </c>
      <c r="I3" s="4">
        <v>2023</v>
      </c>
      <c r="J3" s="4">
        <v>2024</v>
      </c>
      <c r="K3" s="4">
        <v>2025</v>
      </c>
      <c r="L3" s="4">
        <v>2026</v>
      </c>
      <c r="M3" s="4">
        <v>2027</v>
      </c>
      <c r="N3" s="4">
        <v>2028</v>
      </c>
      <c r="O3" s="4">
        <v>2029</v>
      </c>
      <c r="P3" s="74"/>
      <c r="Q3" s="74"/>
      <c r="R3" s="2"/>
      <c r="S3" s="2"/>
    </row>
    <row r="4" spans="1:19" ht="72" x14ac:dyDescent="0.3">
      <c r="A4" s="3" t="s">
        <v>54</v>
      </c>
      <c r="B4" s="3" t="s">
        <v>55</v>
      </c>
      <c r="C4" s="3" t="s">
        <v>57</v>
      </c>
      <c r="D4" s="3" t="s">
        <v>62</v>
      </c>
      <c r="E4" s="3">
        <v>1</v>
      </c>
      <c r="F4" s="5">
        <f>G4+H4+I4+J4+K4+L4+M4+N4+O4</f>
        <v>365000</v>
      </c>
      <c r="G4" s="5"/>
      <c r="H4" s="5"/>
      <c r="I4" s="5">
        <v>65000</v>
      </c>
      <c r="J4" s="5">
        <v>100000</v>
      </c>
      <c r="K4" s="5">
        <v>100000</v>
      </c>
      <c r="L4" s="5">
        <v>100000</v>
      </c>
      <c r="M4" s="5"/>
      <c r="N4" s="5"/>
      <c r="O4" s="5"/>
      <c r="P4" s="3">
        <v>3</v>
      </c>
      <c r="Q4" s="3" t="s">
        <v>67</v>
      </c>
    </row>
    <row r="5" spans="1:19" ht="104.25" customHeight="1" x14ac:dyDescent="0.3">
      <c r="A5" s="3" t="s">
        <v>54</v>
      </c>
      <c r="B5" s="3" t="s">
        <v>56</v>
      </c>
      <c r="C5" s="3" t="s">
        <v>65</v>
      </c>
      <c r="D5" s="3" t="s">
        <v>63</v>
      </c>
      <c r="E5" s="3">
        <v>2</v>
      </c>
      <c r="F5" s="5">
        <f>G5+H5+I5+J5+K5+L5+M5+N5+O5</f>
        <v>1500000</v>
      </c>
      <c r="G5" s="5"/>
      <c r="H5" s="5">
        <v>150000</v>
      </c>
      <c r="I5" s="5">
        <v>200000</v>
      </c>
      <c r="J5" s="5">
        <v>300000</v>
      </c>
      <c r="K5" s="5">
        <v>400000</v>
      </c>
      <c r="L5" s="5">
        <v>350000</v>
      </c>
      <c r="M5" s="5">
        <v>75000</v>
      </c>
      <c r="N5" s="5">
        <v>25000</v>
      </c>
      <c r="O5" s="5"/>
      <c r="P5" s="3">
        <v>3</v>
      </c>
      <c r="Q5" s="3" t="s">
        <v>64</v>
      </c>
    </row>
    <row r="6" spans="1:19" ht="72" x14ac:dyDescent="0.3">
      <c r="A6" s="3" t="s">
        <v>54</v>
      </c>
      <c r="B6" s="3" t="s">
        <v>58</v>
      </c>
      <c r="C6" s="3" t="s">
        <v>60</v>
      </c>
      <c r="D6" s="3" t="s">
        <v>59</v>
      </c>
      <c r="E6" s="3">
        <v>3</v>
      </c>
      <c r="F6" s="5">
        <f t="shared" ref="F6:F36" si="0">G6+H6+I6+J6+K6+L6+M6+N6+O6</f>
        <v>800000</v>
      </c>
      <c r="G6" s="5"/>
      <c r="H6" s="5">
        <v>100000</v>
      </c>
      <c r="I6" s="5">
        <v>100000</v>
      </c>
      <c r="J6" s="5">
        <v>100000</v>
      </c>
      <c r="K6" s="5">
        <v>100000</v>
      </c>
      <c r="L6" s="5">
        <v>100000</v>
      </c>
      <c r="M6" s="5">
        <v>100000</v>
      </c>
      <c r="N6" s="5">
        <v>100000</v>
      </c>
      <c r="O6" s="5">
        <v>100000</v>
      </c>
      <c r="P6" s="3">
        <v>2</v>
      </c>
      <c r="Q6" s="3" t="s">
        <v>61</v>
      </c>
    </row>
    <row r="7" spans="1:19" x14ac:dyDescent="0.3">
      <c r="A7" s="3"/>
      <c r="B7" s="3"/>
      <c r="C7" s="3"/>
      <c r="D7" s="3"/>
      <c r="E7" s="3"/>
      <c r="F7" s="5">
        <f t="shared" si="0"/>
        <v>0</v>
      </c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9" x14ac:dyDescent="0.3">
      <c r="A8" s="3"/>
      <c r="B8" s="3"/>
      <c r="C8" s="3"/>
      <c r="D8" s="3"/>
      <c r="E8" s="3"/>
      <c r="F8" s="5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3"/>
      <c r="Q8" s="3"/>
    </row>
    <row r="9" spans="1:19" x14ac:dyDescent="0.3">
      <c r="A9" s="3"/>
      <c r="B9" s="3"/>
      <c r="C9" s="3"/>
      <c r="D9" s="3"/>
      <c r="E9" s="3"/>
      <c r="F9" s="5">
        <f t="shared" si="0"/>
        <v>0</v>
      </c>
      <c r="G9" s="5"/>
      <c r="H9" s="5"/>
      <c r="I9" s="5"/>
      <c r="J9" s="5"/>
      <c r="K9" s="5"/>
      <c r="L9" s="5"/>
      <c r="M9" s="5"/>
      <c r="N9" s="5"/>
      <c r="O9" s="5"/>
      <c r="P9" s="3"/>
      <c r="Q9" s="3"/>
    </row>
    <row r="10" spans="1:19" x14ac:dyDescent="0.3">
      <c r="A10" s="3"/>
      <c r="B10" s="3"/>
      <c r="C10" s="3"/>
      <c r="D10" s="3"/>
      <c r="E10" s="3"/>
      <c r="F10" s="5">
        <f t="shared" si="0"/>
        <v>0</v>
      </c>
      <c r="G10" s="5"/>
      <c r="H10" s="5"/>
      <c r="I10" s="5"/>
      <c r="J10" s="5"/>
      <c r="K10" s="5"/>
      <c r="L10" s="5"/>
      <c r="M10" s="5"/>
      <c r="N10" s="5"/>
      <c r="O10" s="5"/>
      <c r="P10" s="3"/>
      <c r="Q10" s="3"/>
    </row>
    <row r="11" spans="1:19" x14ac:dyDescent="0.3">
      <c r="A11" s="3"/>
      <c r="B11" s="3"/>
      <c r="C11" s="3"/>
      <c r="D11" s="3"/>
      <c r="E11" s="3"/>
      <c r="F11" s="5">
        <f t="shared" si="0"/>
        <v>0</v>
      </c>
      <c r="G11" s="5"/>
      <c r="H11" s="5"/>
      <c r="I11" s="5"/>
      <c r="J11" s="5"/>
      <c r="K11" s="5"/>
      <c r="L11" s="5"/>
      <c r="M11" s="5"/>
      <c r="N11" s="5"/>
      <c r="O11" s="5"/>
      <c r="P11" s="3"/>
      <c r="Q11" s="3"/>
    </row>
    <row r="12" spans="1:19" x14ac:dyDescent="0.3">
      <c r="A12" s="3"/>
      <c r="B12" s="3"/>
      <c r="C12" s="3"/>
      <c r="D12" s="3"/>
      <c r="E12" s="3"/>
      <c r="F12" s="5">
        <f t="shared" si="0"/>
        <v>0</v>
      </c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</row>
    <row r="13" spans="1:19" x14ac:dyDescent="0.3">
      <c r="A13" s="3"/>
      <c r="B13" s="3"/>
      <c r="C13" s="3"/>
      <c r="D13" s="3"/>
      <c r="E13" s="3"/>
      <c r="F13" s="5">
        <f t="shared" si="0"/>
        <v>0</v>
      </c>
      <c r="G13" s="5"/>
      <c r="H13" s="5"/>
      <c r="I13" s="5"/>
      <c r="J13" s="5"/>
      <c r="K13" s="5"/>
      <c r="L13" s="5"/>
      <c r="M13" s="5"/>
      <c r="N13" s="5"/>
      <c r="O13" s="5"/>
      <c r="P13" s="3"/>
      <c r="Q13" s="3"/>
    </row>
    <row r="14" spans="1:19" x14ac:dyDescent="0.3">
      <c r="A14" s="3"/>
      <c r="B14" s="3"/>
      <c r="C14" s="3"/>
      <c r="D14" s="3"/>
      <c r="E14" s="3"/>
      <c r="F14" s="5">
        <f t="shared" si="0"/>
        <v>0</v>
      </c>
      <c r="G14" s="5"/>
      <c r="H14" s="5"/>
      <c r="I14" s="5"/>
      <c r="J14" s="5"/>
      <c r="K14" s="5"/>
      <c r="L14" s="5"/>
      <c r="M14" s="5"/>
      <c r="N14" s="5"/>
      <c r="O14" s="5"/>
      <c r="P14" s="3"/>
      <c r="Q14" s="3"/>
    </row>
    <row r="15" spans="1:19" x14ac:dyDescent="0.3">
      <c r="A15" s="3"/>
      <c r="B15" s="3"/>
      <c r="C15" s="3"/>
      <c r="D15" s="3"/>
      <c r="E15" s="3"/>
      <c r="F15" s="5">
        <f t="shared" si="0"/>
        <v>0</v>
      </c>
      <c r="G15" s="5"/>
      <c r="H15" s="5"/>
      <c r="I15" s="5"/>
      <c r="J15" s="5"/>
      <c r="K15" s="5"/>
      <c r="L15" s="5"/>
      <c r="M15" s="5"/>
      <c r="N15" s="5"/>
      <c r="O15" s="5"/>
      <c r="P15" s="3"/>
      <c r="Q15" s="3"/>
    </row>
    <row r="16" spans="1:19" x14ac:dyDescent="0.3">
      <c r="A16" s="3"/>
      <c r="B16" s="3"/>
      <c r="C16" s="3"/>
      <c r="D16" s="3"/>
      <c r="E16" s="3"/>
      <c r="F16" s="5">
        <f t="shared" si="0"/>
        <v>0</v>
      </c>
      <c r="G16" s="5"/>
      <c r="H16" s="5"/>
      <c r="I16" s="5"/>
      <c r="J16" s="5"/>
      <c r="K16" s="5"/>
      <c r="L16" s="5"/>
      <c r="M16" s="5"/>
      <c r="N16" s="5"/>
      <c r="O16" s="5"/>
      <c r="P16" s="3"/>
      <c r="Q16" s="3"/>
    </row>
    <row r="17" spans="1:17" x14ac:dyDescent="0.3">
      <c r="A17" s="3"/>
      <c r="B17" s="3"/>
      <c r="C17" s="3"/>
      <c r="D17" s="3"/>
      <c r="E17" s="3"/>
      <c r="F17" s="5">
        <f t="shared" si="0"/>
        <v>0</v>
      </c>
      <c r="G17" s="5"/>
      <c r="H17" s="5"/>
      <c r="I17" s="5"/>
      <c r="J17" s="5"/>
      <c r="K17" s="5"/>
      <c r="L17" s="5"/>
      <c r="M17" s="5"/>
      <c r="N17" s="5"/>
      <c r="O17" s="5"/>
      <c r="P17" s="3"/>
      <c r="Q17" s="3"/>
    </row>
    <row r="18" spans="1:17" x14ac:dyDescent="0.3">
      <c r="A18" s="3"/>
      <c r="B18" s="3"/>
      <c r="C18" s="3"/>
      <c r="D18" s="3"/>
      <c r="E18" s="3"/>
      <c r="F18" s="5">
        <f t="shared" si="0"/>
        <v>0</v>
      </c>
      <c r="G18" s="5"/>
      <c r="H18" s="5"/>
      <c r="I18" s="5"/>
      <c r="J18" s="5"/>
      <c r="K18" s="5"/>
      <c r="L18" s="5"/>
      <c r="M18" s="5"/>
      <c r="N18" s="5"/>
      <c r="O18" s="5"/>
      <c r="P18" s="3"/>
      <c r="Q18" s="3"/>
    </row>
    <row r="19" spans="1:17" x14ac:dyDescent="0.3">
      <c r="A19" s="3"/>
      <c r="B19" s="3"/>
      <c r="C19" s="3"/>
      <c r="D19" s="3"/>
      <c r="E19" s="3"/>
      <c r="F19" s="5">
        <f t="shared" si="0"/>
        <v>0</v>
      </c>
      <c r="G19" s="5"/>
      <c r="H19" s="5"/>
      <c r="I19" s="5"/>
      <c r="J19" s="5"/>
      <c r="K19" s="5"/>
      <c r="L19" s="5"/>
      <c r="M19" s="5"/>
      <c r="N19" s="5"/>
      <c r="O19" s="5"/>
      <c r="P19" s="3"/>
      <c r="Q19" s="3"/>
    </row>
    <row r="20" spans="1:17" x14ac:dyDescent="0.3">
      <c r="A20" s="3"/>
      <c r="B20" s="3"/>
      <c r="C20" s="3"/>
      <c r="D20" s="3"/>
      <c r="E20" s="3"/>
      <c r="F20" s="5">
        <f t="shared" si="0"/>
        <v>0</v>
      </c>
      <c r="G20" s="5"/>
      <c r="H20" s="5"/>
      <c r="I20" s="5"/>
      <c r="J20" s="5"/>
      <c r="K20" s="5"/>
      <c r="L20" s="5"/>
      <c r="M20" s="5"/>
      <c r="N20" s="5"/>
      <c r="O20" s="5"/>
      <c r="P20" s="3"/>
      <c r="Q20" s="3"/>
    </row>
    <row r="21" spans="1:17" x14ac:dyDescent="0.3">
      <c r="A21" s="3"/>
      <c r="B21" s="3"/>
      <c r="C21" s="3"/>
      <c r="D21" s="3"/>
      <c r="E21" s="3"/>
      <c r="F21" s="5">
        <f t="shared" si="0"/>
        <v>0</v>
      </c>
      <c r="G21" s="5"/>
      <c r="H21" s="5"/>
      <c r="I21" s="5"/>
      <c r="J21" s="5"/>
      <c r="K21" s="5"/>
      <c r="L21" s="5"/>
      <c r="M21" s="5"/>
      <c r="N21" s="5"/>
      <c r="O21" s="5"/>
      <c r="P21" s="3"/>
      <c r="Q21" s="3"/>
    </row>
    <row r="22" spans="1:17" x14ac:dyDescent="0.3">
      <c r="A22" s="3"/>
      <c r="B22" s="3"/>
      <c r="C22" s="3"/>
      <c r="D22" s="3"/>
      <c r="E22" s="3"/>
      <c r="F22" s="5">
        <f t="shared" si="0"/>
        <v>0</v>
      </c>
      <c r="G22" s="5"/>
      <c r="H22" s="5"/>
      <c r="I22" s="5"/>
      <c r="J22" s="5"/>
      <c r="K22" s="5"/>
      <c r="L22" s="5"/>
      <c r="M22" s="5"/>
      <c r="N22" s="5"/>
      <c r="O22" s="5"/>
      <c r="P22" s="3"/>
      <c r="Q22" s="3"/>
    </row>
    <row r="23" spans="1:17" x14ac:dyDescent="0.3">
      <c r="A23" s="3"/>
      <c r="B23" s="3"/>
      <c r="C23" s="3"/>
      <c r="D23" s="3"/>
      <c r="E23" s="3"/>
      <c r="F23" s="5">
        <f t="shared" si="0"/>
        <v>0</v>
      </c>
      <c r="G23" s="5"/>
      <c r="H23" s="5"/>
      <c r="I23" s="5"/>
      <c r="J23" s="5"/>
      <c r="K23" s="5"/>
      <c r="L23" s="5"/>
      <c r="M23" s="5"/>
      <c r="N23" s="5"/>
      <c r="O23" s="5"/>
      <c r="P23" s="3"/>
      <c r="Q23" s="3"/>
    </row>
    <row r="24" spans="1:17" x14ac:dyDescent="0.3">
      <c r="A24" s="3"/>
      <c r="B24" s="3"/>
      <c r="C24" s="3"/>
      <c r="D24" s="3"/>
      <c r="E24" s="3"/>
      <c r="F24" s="5">
        <f t="shared" si="0"/>
        <v>0</v>
      </c>
      <c r="G24" s="5"/>
      <c r="H24" s="5"/>
      <c r="I24" s="5"/>
      <c r="J24" s="5"/>
      <c r="K24" s="5"/>
      <c r="L24" s="5"/>
      <c r="M24" s="5"/>
      <c r="N24" s="5"/>
      <c r="O24" s="5"/>
      <c r="P24" s="3"/>
      <c r="Q24" s="3"/>
    </row>
    <row r="25" spans="1:17" x14ac:dyDescent="0.3">
      <c r="A25" s="3"/>
      <c r="B25" s="3"/>
      <c r="C25" s="3"/>
      <c r="D25" s="3"/>
      <c r="E25" s="3"/>
      <c r="F25" s="5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3"/>
      <c r="Q25" s="3"/>
    </row>
    <row r="26" spans="1:17" x14ac:dyDescent="0.3">
      <c r="A26" s="3"/>
      <c r="B26" s="3"/>
      <c r="C26" s="3"/>
      <c r="D26" s="3"/>
      <c r="E26" s="3"/>
      <c r="F26" s="5">
        <f t="shared" si="0"/>
        <v>0</v>
      </c>
      <c r="G26" s="5"/>
      <c r="H26" s="5"/>
      <c r="I26" s="5"/>
      <c r="J26" s="5"/>
      <c r="K26" s="5"/>
      <c r="L26" s="5"/>
      <c r="M26" s="5"/>
      <c r="N26" s="5"/>
      <c r="O26" s="5"/>
      <c r="P26" s="3"/>
      <c r="Q26" s="3"/>
    </row>
    <row r="27" spans="1:17" x14ac:dyDescent="0.3">
      <c r="A27" s="3"/>
      <c r="B27" s="3"/>
      <c r="C27" s="3"/>
      <c r="D27" s="3"/>
      <c r="E27" s="3"/>
      <c r="F27" s="5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3"/>
      <c r="Q27" s="3"/>
    </row>
    <row r="28" spans="1:17" x14ac:dyDescent="0.3">
      <c r="A28" s="3"/>
      <c r="B28" s="3"/>
      <c r="C28" s="3"/>
      <c r="D28" s="3"/>
      <c r="E28" s="3"/>
      <c r="F28" s="5">
        <f t="shared" si="0"/>
        <v>0</v>
      </c>
      <c r="G28" s="5"/>
      <c r="H28" s="5"/>
      <c r="I28" s="5"/>
      <c r="J28" s="5"/>
      <c r="K28" s="5"/>
      <c r="L28" s="5"/>
      <c r="M28" s="5"/>
      <c r="N28" s="5"/>
      <c r="O28" s="5"/>
      <c r="P28" s="3"/>
      <c r="Q28" s="3"/>
    </row>
    <row r="29" spans="1:17" x14ac:dyDescent="0.3">
      <c r="A29" s="3"/>
      <c r="B29" s="3"/>
      <c r="C29" s="3"/>
      <c r="D29" s="3"/>
      <c r="E29" s="3"/>
      <c r="F29" s="5">
        <f t="shared" si="0"/>
        <v>0</v>
      </c>
      <c r="G29" s="5"/>
      <c r="H29" s="5"/>
      <c r="I29" s="5"/>
      <c r="J29" s="5"/>
      <c r="K29" s="5"/>
      <c r="L29" s="5"/>
      <c r="M29" s="5"/>
      <c r="N29" s="5"/>
      <c r="O29" s="5"/>
      <c r="P29" s="3"/>
      <c r="Q29" s="3"/>
    </row>
    <row r="30" spans="1:17" x14ac:dyDescent="0.3">
      <c r="A30" s="3"/>
      <c r="B30" s="3"/>
      <c r="C30" s="3"/>
      <c r="D30" s="3"/>
      <c r="E30" s="3"/>
      <c r="F30" s="5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3"/>
      <c r="Q30" s="3"/>
    </row>
    <row r="31" spans="1:17" x14ac:dyDescent="0.3">
      <c r="A31" s="3"/>
      <c r="B31" s="3"/>
      <c r="C31" s="3"/>
      <c r="D31" s="3"/>
      <c r="E31" s="3"/>
      <c r="F31" s="5">
        <f t="shared" si="0"/>
        <v>0</v>
      </c>
      <c r="G31" s="5"/>
      <c r="H31" s="5"/>
      <c r="I31" s="5"/>
      <c r="J31" s="5"/>
      <c r="K31" s="5"/>
      <c r="L31" s="5"/>
      <c r="M31" s="5"/>
      <c r="N31" s="5"/>
      <c r="O31" s="5"/>
      <c r="P31" s="3"/>
      <c r="Q31" s="3"/>
    </row>
    <row r="32" spans="1:17" x14ac:dyDescent="0.3">
      <c r="A32" s="3"/>
      <c r="B32" s="3"/>
      <c r="C32" s="3"/>
      <c r="D32" s="3"/>
      <c r="E32" s="3"/>
      <c r="F32" s="5">
        <f t="shared" si="0"/>
        <v>0</v>
      </c>
      <c r="G32" s="5"/>
      <c r="H32" s="5"/>
      <c r="I32" s="5"/>
      <c r="J32" s="5"/>
      <c r="K32" s="5"/>
      <c r="L32" s="5"/>
      <c r="M32" s="5"/>
      <c r="N32" s="5"/>
      <c r="O32" s="5"/>
      <c r="P32" s="3"/>
      <c r="Q32" s="3"/>
    </row>
    <row r="33" spans="1:17" x14ac:dyDescent="0.3">
      <c r="A33" s="3"/>
      <c r="B33" s="3"/>
      <c r="C33" s="3"/>
      <c r="D33" s="3"/>
      <c r="E33" s="3"/>
      <c r="F33" s="5">
        <f t="shared" si="0"/>
        <v>0</v>
      </c>
      <c r="G33" s="5"/>
      <c r="H33" s="5"/>
      <c r="I33" s="5"/>
      <c r="J33" s="5"/>
      <c r="K33" s="5"/>
      <c r="L33" s="5"/>
      <c r="M33" s="5"/>
      <c r="N33" s="5"/>
      <c r="O33" s="5"/>
      <c r="P33" s="3"/>
      <c r="Q33" s="3"/>
    </row>
    <row r="34" spans="1:17" x14ac:dyDescent="0.3">
      <c r="A34" s="3"/>
      <c r="B34" s="3"/>
      <c r="C34" s="3"/>
      <c r="D34" s="3"/>
      <c r="E34" s="3"/>
      <c r="F34" s="5">
        <f t="shared" si="0"/>
        <v>0</v>
      </c>
      <c r="G34" s="5"/>
      <c r="H34" s="5"/>
      <c r="I34" s="5"/>
      <c r="J34" s="5"/>
      <c r="K34" s="5"/>
      <c r="L34" s="5"/>
      <c r="M34" s="5"/>
      <c r="N34" s="5"/>
      <c r="O34" s="5"/>
      <c r="P34" s="3"/>
      <c r="Q34" s="3"/>
    </row>
    <row r="35" spans="1:17" x14ac:dyDescent="0.3">
      <c r="A35" s="3"/>
      <c r="B35" s="3"/>
      <c r="C35" s="3"/>
      <c r="D35" s="3"/>
      <c r="E35" s="3"/>
      <c r="F35" s="5">
        <f t="shared" si="0"/>
        <v>0</v>
      </c>
      <c r="G35" s="5"/>
      <c r="H35" s="5"/>
      <c r="I35" s="5"/>
      <c r="J35" s="5"/>
      <c r="K35" s="5"/>
      <c r="L35" s="5"/>
      <c r="M35" s="5"/>
      <c r="N35" s="5"/>
      <c r="O35" s="5"/>
      <c r="P35" s="3"/>
      <c r="Q35" s="3"/>
    </row>
    <row r="36" spans="1:17" x14ac:dyDescent="0.3">
      <c r="A36" s="3"/>
      <c r="B36" s="3"/>
      <c r="C36" s="3"/>
      <c r="D36" s="3"/>
      <c r="E36" s="3"/>
      <c r="F36" s="5">
        <f t="shared" si="0"/>
        <v>0</v>
      </c>
      <c r="G36" s="5"/>
      <c r="H36" s="5"/>
      <c r="I36" s="5"/>
      <c r="J36" s="5"/>
      <c r="K36" s="5"/>
      <c r="L36" s="5"/>
      <c r="M36" s="5"/>
      <c r="N36" s="5"/>
      <c r="O36" s="5"/>
      <c r="P36" s="3"/>
      <c r="Q36" s="3"/>
    </row>
  </sheetData>
  <mergeCells count="9">
    <mergeCell ref="G2:O2"/>
    <mergeCell ref="P2:P3"/>
    <mergeCell ref="Q2:Q3"/>
    <mergeCell ref="A2:A3"/>
    <mergeCell ref="B2:B3"/>
    <mergeCell ref="C2:C3"/>
    <mergeCell ref="D2:D3"/>
    <mergeCell ref="E2:E3"/>
    <mergeCell ref="F2:F3"/>
  </mergeCells>
  <phoneticPr fontId="0" type="noConversion"/>
  <dataValidations count="3">
    <dataValidation type="whole" allowBlank="1" showInputMessage="1" showErrorMessage="1" sqref="E4:E36">
      <formula1>1</formula1>
      <formula2>3</formula2>
    </dataValidation>
    <dataValidation type="textLength" operator="lessThanOrEqual" allowBlank="1" showInputMessage="1" showErrorMessage="1" sqref="Q4:Q36">
      <formula1>100</formula1>
    </dataValidation>
    <dataValidation type="textLength" operator="lessThanOrEqual" allowBlank="1" showInputMessage="1" showErrorMessage="1" sqref="C4:C36">
      <formula1>250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34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4.4" x14ac:dyDescent="0.3"/>
  <cols>
    <col min="1" max="1" width="5.33203125" customWidth="1"/>
    <col min="2" max="2" width="29.5546875" customWidth="1"/>
    <col min="3" max="3" width="12.5546875" customWidth="1"/>
    <col min="4" max="4" width="27.77734375" customWidth="1"/>
    <col min="5" max="5" width="19.5546875" style="53" customWidth="1"/>
    <col min="6" max="89" width="2.6640625" customWidth="1"/>
  </cols>
  <sheetData>
    <row r="1" spans="1:89" x14ac:dyDescent="0.3">
      <c r="B1" s="72" t="s">
        <v>145</v>
      </c>
      <c r="E1" s="54" t="s">
        <v>110</v>
      </c>
      <c r="F1" s="75">
        <v>2021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>
        <v>2022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  <c r="AD1" s="75">
        <v>2023</v>
      </c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7"/>
      <c r="AP1" s="75">
        <v>2024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7"/>
      <c r="BB1" s="75">
        <v>2025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7"/>
      <c r="BN1" s="75">
        <v>2026</v>
      </c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7"/>
      <c r="BZ1" s="75">
        <v>2027</v>
      </c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7"/>
    </row>
    <row r="2" spans="1:89" ht="15" thickBot="1" x14ac:dyDescent="0.35">
      <c r="A2" t="s">
        <v>112</v>
      </c>
      <c r="B2" t="s">
        <v>111</v>
      </c>
      <c r="E2" s="55"/>
      <c r="F2" s="43">
        <v>1</v>
      </c>
      <c r="G2" s="44">
        <v>2</v>
      </c>
      <c r="H2" s="44">
        <v>3</v>
      </c>
      <c r="I2" s="44">
        <v>4</v>
      </c>
      <c r="J2" s="44">
        <v>5</v>
      </c>
      <c r="K2" s="44">
        <v>6</v>
      </c>
      <c r="L2" s="44">
        <v>7</v>
      </c>
      <c r="M2" s="44">
        <v>8</v>
      </c>
      <c r="N2" s="44">
        <v>9</v>
      </c>
      <c r="O2" s="44">
        <v>10</v>
      </c>
      <c r="P2" s="44">
        <v>11</v>
      </c>
      <c r="Q2" s="45">
        <v>12</v>
      </c>
      <c r="R2" s="43">
        <v>1</v>
      </c>
      <c r="S2" s="44">
        <v>2</v>
      </c>
      <c r="T2" s="44">
        <v>3</v>
      </c>
      <c r="U2" s="44">
        <v>4</v>
      </c>
      <c r="V2" s="44">
        <v>5</v>
      </c>
      <c r="W2" s="44">
        <v>6</v>
      </c>
      <c r="X2" s="44">
        <v>7</v>
      </c>
      <c r="Y2" s="44">
        <v>8</v>
      </c>
      <c r="Z2" s="44">
        <v>9</v>
      </c>
      <c r="AA2" s="44">
        <v>10</v>
      </c>
      <c r="AB2" s="44">
        <v>11</v>
      </c>
      <c r="AC2" s="45">
        <v>12</v>
      </c>
      <c r="AD2" s="43">
        <v>1</v>
      </c>
      <c r="AE2" s="44">
        <v>2</v>
      </c>
      <c r="AF2" s="44">
        <v>3</v>
      </c>
      <c r="AG2" s="44">
        <v>4</v>
      </c>
      <c r="AH2" s="44">
        <v>5</v>
      </c>
      <c r="AI2" s="44">
        <v>6</v>
      </c>
      <c r="AJ2" s="44">
        <v>7</v>
      </c>
      <c r="AK2" s="44">
        <v>8</v>
      </c>
      <c r="AL2" s="44">
        <v>9</v>
      </c>
      <c r="AM2" s="44">
        <v>10</v>
      </c>
      <c r="AN2" s="44">
        <v>11</v>
      </c>
      <c r="AO2" s="45">
        <v>12</v>
      </c>
      <c r="AP2" s="43">
        <v>1</v>
      </c>
      <c r="AQ2" s="44">
        <v>2</v>
      </c>
      <c r="AR2" s="44">
        <v>3</v>
      </c>
      <c r="AS2" s="44">
        <v>4</v>
      </c>
      <c r="AT2" s="44">
        <v>5</v>
      </c>
      <c r="AU2" s="44">
        <v>6</v>
      </c>
      <c r="AV2" s="44">
        <v>7</v>
      </c>
      <c r="AW2" s="44">
        <v>8</v>
      </c>
      <c r="AX2" s="44">
        <v>9</v>
      </c>
      <c r="AY2" s="44">
        <v>10</v>
      </c>
      <c r="AZ2" s="44">
        <v>11</v>
      </c>
      <c r="BA2" s="45">
        <v>12</v>
      </c>
      <c r="BB2" s="43">
        <v>1</v>
      </c>
      <c r="BC2" s="44">
        <v>2</v>
      </c>
      <c r="BD2" s="44">
        <v>3</v>
      </c>
      <c r="BE2" s="44">
        <v>4</v>
      </c>
      <c r="BF2" s="44">
        <v>5</v>
      </c>
      <c r="BG2" s="44">
        <v>6</v>
      </c>
      <c r="BH2" s="44">
        <v>7</v>
      </c>
      <c r="BI2" s="44">
        <v>8</v>
      </c>
      <c r="BJ2" s="44">
        <v>9</v>
      </c>
      <c r="BK2" s="44">
        <v>10</v>
      </c>
      <c r="BL2" s="44">
        <v>11</v>
      </c>
      <c r="BM2" s="45">
        <v>12</v>
      </c>
      <c r="BN2" s="43">
        <v>1</v>
      </c>
      <c r="BO2" s="44">
        <v>2</v>
      </c>
      <c r="BP2" s="44">
        <v>3</v>
      </c>
      <c r="BQ2" s="44">
        <v>4</v>
      </c>
      <c r="BR2" s="44">
        <v>5</v>
      </c>
      <c r="BS2" s="44">
        <v>6</v>
      </c>
      <c r="BT2" s="44">
        <v>7</v>
      </c>
      <c r="BU2" s="44">
        <v>8</v>
      </c>
      <c r="BV2" s="44">
        <v>9</v>
      </c>
      <c r="BW2" s="44">
        <v>10</v>
      </c>
      <c r="BX2" s="44">
        <v>11</v>
      </c>
      <c r="BY2" s="45">
        <v>12</v>
      </c>
      <c r="BZ2" s="43">
        <v>1</v>
      </c>
      <c r="CA2" s="44">
        <v>2</v>
      </c>
      <c r="CB2" s="44">
        <v>3</v>
      </c>
      <c r="CC2" s="44">
        <v>4</v>
      </c>
      <c r="CD2" s="44">
        <v>5</v>
      </c>
      <c r="CE2" s="44">
        <v>6</v>
      </c>
      <c r="CF2" s="44">
        <v>7</v>
      </c>
      <c r="CG2" s="44">
        <v>8</v>
      </c>
      <c r="CH2" s="44">
        <v>9</v>
      </c>
      <c r="CI2" s="44">
        <v>10</v>
      </c>
      <c r="CJ2" s="44">
        <v>11</v>
      </c>
      <c r="CK2" s="45">
        <v>12</v>
      </c>
    </row>
    <row r="3" spans="1:89" x14ac:dyDescent="0.3">
      <c r="A3" s="60" t="s">
        <v>135</v>
      </c>
      <c r="B3" s="38" t="s">
        <v>144</v>
      </c>
      <c r="C3" s="38" t="s">
        <v>108</v>
      </c>
      <c r="D3" s="38"/>
      <c r="E3" s="54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7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7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9"/>
      <c r="AP3" s="37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9"/>
      <c r="BB3" s="37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9"/>
      <c r="BN3" s="37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9"/>
      <c r="BZ3" s="37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9"/>
    </row>
    <row r="4" spans="1:89" x14ac:dyDescent="0.3">
      <c r="A4" s="43"/>
      <c r="B4" s="44"/>
      <c r="C4" s="44"/>
      <c r="D4" s="44" t="s">
        <v>117</v>
      </c>
      <c r="E4" s="55">
        <v>10000</v>
      </c>
      <c r="F4" s="43"/>
      <c r="G4" s="44"/>
      <c r="H4" s="44"/>
      <c r="I4" s="47"/>
      <c r="J4" s="47"/>
      <c r="K4" s="47"/>
      <c r="L4" s="47"/>
      <c r="M4" s="47"/>
      <c r="N4" s="47"/>
      <c r="O4" s="47"/>
      <c r="P4" s="47"/>
      <c r="Q4" s="48"/>
      <c r="R4" s="52"/>
      <c r="S4" s="46"/>
      <c r="T4" s="46"/>
      <c r="U4" s="46"/>
      <c r="V4" s="46"/>
      <c r="W4" s="46"/>
      <c r="X4" s="46"/>
      <c r="Y4" s="46"/>
      <c r="Z4" s="46"/>
      <c r="AA4" s="46"/>
      <c r="AB4" s="46"/>
      <c r="AC4" s="45"/>
      <c r="AD4" s="43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5"/>
      <c r="AP4" s="43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5"/>
      <c r="BB4" s="43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5"/>
      <c r="BN4" s="43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5"/>
      <c r="BZ4" s="43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5"/>
    </row>
    <row r="5" spans="1:89" x14ac:dyDescent="0.3">
      <c r="A5" s="43"/>
      <c r="B5" s="44"/>
      <c r="C5" s="44"/>
      <c r="D5" s="44" t="s">
        <v>115</v>
      </c>
      <c r="E5" s="55">
        <v>10000</v>
      </c>
      <c r="F5" s="43"/>
      <c r="G5" s="44"/>
      <c r="H5" s="44"/>
      <c r="I5" s="44"/>
      <c r="J5" s="44"/>
      <c r="K5" s="47"/>
      <c r="L5" s="47"/>
      <c r="M5" s="47"/>
      <c r="N5" s="47"/>
      <c r="O5" s="47"/>
      <c r="P5" s="47"/>
      <c r="Q5" s="58"/>
      <c r="R5" s="52"/>
      <c r="S5" s="46"/>
      <c r="T5" s="46"/>
      <c r="U5" s="46"/>
      <c r="V5" s="46"/>
      <c r="W5" s="46"/>
      <c r="X5" s="46"/>
      <c r="Y5" s="46"/>
      <c r="Z5" s="46"/>
      <c r="AA5" s="46"/>
      <c r="AB5" s="46"/>
      <c r="AC5" s="45"/>
      <c r="AD5" s="43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5"/>
      <c r="AP5" s="43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5"/>
      <c r="BB5" s="43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5"/>
      <c r="BN5" s="43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5"/>
      <c r="BZ5" s="43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5"/>
    </row>
    <row r="6" spans="1:89" x14ac:dyDescent="0.3">
      <c r="A6" s="43"/>
      <c r="B6" s="44"/>
      <c r="C6" s="44"/>
      <c r="D6" s="44" t="s">
        <v>118</v>
      </c>
      <c r="E6" s="55">
        <v>20000</v>
      </c>
      <c r="F6" s="43"/>
      <c r="G6" s="44"/>
      <c r="H6" s="44"/>
      <c r="I6" s="44"/>
      <c r="J6" s="44"/>
      <c r="K6" s="44"/>
      <c r="L6" s="44"/>
      <c r="M6" s="44"/>
      <c r="N6" s="47"/>
      <c r="O6" s="47"/>
      <c r="P6" s="47"/>
      <c r="Q6" s="48"/>
      <c r="R6" s="52"/>
      <c r="S6" s="46"/>
      <c r="T6" s="46"/>
      <c r="U6" s="46"/>
      <c r="V6" s="46"/>
      <c r="W6" s="46"/>
      <c r="X6" s="46"/>
      <c r="Y6" s="46"/>
      <c r="Z6" s="46"/>
      <c r="AA6" s="46"/>
      <c r="AB6" s="46"/>
      <c r="AC6" s="45"/>
      <c r="AD6" s="43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5"/>
      <c r="AP6" s="43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5"/>
      <c r="BB6" s="43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5"/>
      <c r="BN6" s="43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5"/>
      <c r="BZ6" s="43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5"/>
    </row>
    <row r="7" spans="1:89" x14ac:dyDescent="0.3">
      <c r="A7" s="43"/>
      <c r="B7" s="44"/>
      <c r="C7" s="44"/>
      <c r="D7" s="46" t="s">
        <v>116</v>
      </c>
      <c r="E7" s="55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58"/>
      <c r="R7" s="49"/>
      <c r="S7" s="47"/>
      <c r="T7" s="47"/>
      <c r="U7" s="47"/>
      <c r="V7" s="47"/>
      <c r="W7" s="47"/>
      <c r="X7" s="47"/>
      <c r="Y7" s="46"/>
      <c r="Z7" s="46"/>
      <c r="AA7" s="46"/>
      <c r="AB7" s="46"/>
      <c r="AC7" s="45"/>
      <c r="AD7" s="43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5"/>
      <c r="AP7" s="43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5"/>
      <c r="BB7" s="43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5"/>
      <c r="BN7" s="43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5"/>
      <c r="BZ7" s="43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5"/>
    </row>
    <row r="8" spans="1:89" x14ac:dyDescent="0.3">
      <c r="A8" s="43"/>
      <c r="B8" s="44"/>
      <c r="C8" s="44"/>
      <c r="D8" s="46" t="s">
        <v>119</v>
      </c>
      <c r="E8" s="55">
        <v>5000</v>
      </c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58"/>
      <c r="R8" s="52"/>
      <c r="S8" s="46"/>
      <c r="T8" s="46"/>
      <c r="U8" s="46"/>
      <c r="V8" s="46"/>
      <c r="W8" s="47"/>
      <c r="X8" s="47"/>
      <c r="Y8" s="46"/>
      <c r="Z8" s="46"/>
      <c r="AA8" s="46"/>
      <c r="AB8" s="46"/>
      <c r="AC8" s="45"/>
      <c r="AD8" s="43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  <c r="AP8" s="43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5"/>
      <c r="BB8" s="43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5"/>
      <c r="BN8" s="43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5"/>
      <c r="BZ8" s="43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5"/>
    </row>
    <row r="9" spans="1:89" x14ac:dyDescent="0.3">
      <c r="A9" s="43"/>
      <c r="B9" s="44" t="s">
        <v>136</v>
      </c>
      <c r="C9" s="44" t="s">
        <v>109</v>
      </c>
      <c r="D9" s="44"/>
      <c r="E9" s="55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58"/>
      <c r="R9" s="52"/>
      <c r="S9" s="46"/>
      <c r="T9" s="46"/>
      <c r="U9" s="46"/>
      <c r="V9" s="46"/>
      <c r="W9" s="46"/>
      <c r="X9" s="46"/>
      <c r="Y9" s="46"/>
      <c r="Z9" s="46"/>
      <c r="AA9" s="46"/>
      <c r="AB9" s="46"/>
      <c r="AC9" s="58"/>
      <c r="AD9" s="52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58"/>
      <c r="AP9" s="43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5"/>
      <c r="BB9" s="43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5"/>
      <c r="BN9" s="43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5"/>
      <c r="BZ9" s="43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5"/>
    </row>
    <row r="10" spans="1:89" x14ac:dyDescent="0.3">
      <c r="A10" s="43"/>
      <c r="B10" s="44" t="s">
        <v>139</v>
      </c>
      <c r="C10" s="44"/>
      <c r="D10" s="46" t="s">
        <v>120</v>
      </c>
      <c r="E10" s="55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58"/>
      <c r="R10" s="52"/>
      <c r="S10" s="46"/>
      <c r="T10" s="46"/>
      <c r="U10" s="46"/>
      <c r="V10" s="46"/>
      <c r="W10" s="46"/>
      <c r="X10" s="51"/>
      <c r="Y10" s="46"/>
      <c r="Z10" s="46"/>
      <c r="AA10" s="46"/>
      <c r="AB10" s="46"/>
      <c r="AC10" s="58"/>
      <c r="AD10" s="52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58"/>
      <c r="AP10" s="43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5"/>
      <c r="BB10" s="43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5"/>
      <c r="BN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5"/>
      <c r="BZ10" s="43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5"/>
    </row>
    <row r="11" spans="1:89" x14ac:dyDescent="0.3">
      <c r="A11" s="43"/>
      <c r="B11" s="46" t="s">
        <v>140</v>
      </c>
      <c r="C11" s="44"/>
      <c r="D11" s="46" t="s">
        <v>121</v>
      </c>
      <c r="E11" s="55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8"/>
      <c r="R11" s="52"/>
      <c r="S11" s="46"/>
      <c r="T11" s="46"/>
      <c r="U11" s="46"/>
      <c r="V11" s="46"/>
      <c r="W11" s="46"/>
      <c r="X11" s="46"/>
      <c r="Y11" s="51"/>
      <c r="Z11" s="51"/>
      <c r="AA11" s="51"/>
      <c r="AB11" s="51"/>
      <c r="AC11" s="58"/>
      <c r="AD11" s="52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58"/>
      <c r="AP11" s="43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5"/>
      <c r="BB11" s="43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5"/>
      <c r="BN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5"/>
      <c r="BZ11" s="43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</row>
    <row r="12" spans="1:89" x14ac:dyDescent="0.3">
      <c r="A12" s="43"/>
      <c r="B12" s="46" t="s">
        <v>141</v>
      </c>
      <c r="C12" s="44"/>
      <c r="D12" s="46" t="s">
        <v>122</v>
      </c>
      <c r="E12" s="55">
        <v>100000</v>
      </c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58"/>
      <c r="R12" s="52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57"/>
      <c r="AD12" s="56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8"/>
      <c r="AP12" s="43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5"/>
      <c r="BB12" s="43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5"/>
      <c r="BN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5"/>
      <c r="BZ12" s="43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</row>
    <row r="13" spans="1:89" x14ac:dyDescent="0.3">
      <c r="A13" s="43"/>
      <c r="B13" s="44"/>
      <c r="C13" s="44"/>
      <c r="D13" s="46" t="s">
        <v>123</v>
      </c>
      <c r="E13" s="55">
        <v>100000</v>
      </c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58"/>
      <c r="R13" s="52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58"/>
      <c r="AD13" s="52"/>
      <c r="AE13" s="46"/>
      <c r="AF13" s="46"/>
      <c r="AG13" s="46"/>
      <c r="AH13" s="46"/>
      <c r="AI13" s="46"/>
      <c r="AJ13" s="51"/>
      <c r="AK13" s="51"/>
      <c r="AL13" s="51"/>
      <c r="AM13" s="51"/>
      <c r="AN13" s="51"/>
      <c r="AO13" s="57"/>
      <c r="AP13" s="43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5"/>
      <c r="BB13" s="43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5"/>
      <c r="BN13" s="43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5"/>
      <c r="BZ13" s="43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</row>
    <row r="14" spans="1:89" x14ac:dyDescent="0.3">
      <c r="A14" s="43"/>
      <c r="B14" s="44"/>
      <c r="C14" s="44"/>
      <c r="D14" s="46" t="s">
        <v>124</v>
      </c>
      <c r="E14" s="55">
        <v>100000</v>
      </c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58"/>
      <c r="R14" s="52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58"/>
      <c r="AD14" s="52"/>
      <c r="AE14" s="46"/>
      <c r="AF14" s="46"/>
      <c r="AG14" s="46"/>
      <c r="AH14" s="46"/>
      <c r="AI14" s="46"/>
      <c r="AJ14" s="46"/>
      <c r="AK14" s="46"/>
      <c r="AL14" s="46"/>
      <c r="AM14" s="51"/>
      <c r="AN14" s="51"/>
      <c r="AO14" s="57"/>
      <c r="AP14" s="56"/>
      <c r="AQ14" s="51"/>
      <c r="AR14" s="51"/>
      <c r="AS14" s="44"/>
      <c r="AT14" s="44"/>
      <c r="AU14" s="44"/>
      <c r="AV14" s="44"/>
      <c r="AW14" s="44"/>
      <c r="AX14" s="44"/>
      <c r="AY14" s="44"/>
      <c r="AZ14" s="44"/>
      <c r="BA14" s="45"/>
      <c r="BB14" s="43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5"/>
      <c r="BN14" s="43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5"/>
      <c r="BZ14" s="43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</row>
    <row r="15" spans="1:89" x14ac:dyDescent="0.3">
      <c r="A15" s="43"/>
      <c r="B15" s="44"/>
      <c r="C15" s="44"/>
      <c r="D15" s="46" t="s">
        <v>125</v>
      </c>
      <c r="E15" s="55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58"/>
      <c r="R15" s="52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58"/>
      <c r="AD15" s="52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58"/>
      <c r="AP15" s="56"/>
      <c r="AQ15" s="51"/>
      <c r="AR15" s="51"/>
      <c r="AS15" s="44"/>
      <c r="AT15" s="44"/>
      <c r="AU15" s="44"/>
      <c r="AV15" s="44"/>
      <c r="AW15" s="44"/>
      <c r="AX15" s="44"/>
      <c r="AY15" s="44"/>
      <c r="AZ15" s="44"/>
      <c r="BA15" s="45"/>
      <c r="BB15" s="43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5"/>
      <c r="BN15" s="43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5"/>
      <c r="BZ15" s="43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5"/>
    </row>
    <row r="16" spans="1:89" x14ac:dyDescent="0.3">
      <c r="A16" s="43"/>
      <c r="B16" s="44"/>
      <c r="C16" s="44"/>
      <c r="D16" s="46" t="s">
        <v>126</v>
      </c>
      <c r="E16" s="55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3"/>
      <c r="S16" s="44"/>
      <c r="T16" s="44"/>
      <c r="U16" s="44"/>
      <c r="V16" s="44"/>
      <c r="W16" s="46"/>
      <c r="X16" s="46"/>
      <c r="Y16" s="46"/>
      <c r="Z16" s="46"/>
      <c r="AA16" s="46"/>
      <c r="AB16" s="46"/>
      <c r="AC16" s="58"/>
      <c r="AD16" s="52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58"/>
      <c r="AP16" s="52"/>
      <c r="AQ16" s="51"/>
      <c r="AR16" s="51"/>
      <c r="AS16" s="44"/>
      <c r="AT16" s="44"/>
      <c r="AU16" s="44"/>
      <c r="AV16" s="44"/>
      <c r="AW16" s="44"/>
      <c r="AX16" s="44"/>
      <c r="AY16" s="44"/>
      <c r="AZ16" s="44"/>
      <c r="BA16" s="45"/>
      <c r="BB16" s="43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43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5"/>
      <c r="BZ16" s="43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5"/>
    </row>
    <row r="17" spans="1:89" ht="15" thickBot="1" x14ac:dyDescent="0.35">
      <c r="A17" s="40"/>
      <c r="B17" s="41"/>
      <c r="C17" s="41"/>
      <c r="D17" s="50" t="s">
        <v>113</v>
      </c>
      <c r="E17" s="67">
        <f>SUM(E4:E16)</f>
        <v>345000</v>
      </c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2"/>
      <c r="AD17" s="40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40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2"/>
      <c r="BB17" s="40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2"/>
      <c r="BN17" s="40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0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2"/>
    </row>
    <row r="18" spans="1:89" x14ac:dyDescent="0.3">
      <c r="A18" s="60" t="s">
        <v>137</v>
      </c>
      <c r="B18" s="38" t="s">
        <v>143</v>
      </c>
      <c r="C18" s="38" t="s">
        <v>108</v>
      </c>
      <c r="D18" s="38"/>
      <c r="E18" s="54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37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  <c r="AP18" s="37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37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9"/>
      <c r="BN18" s="37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9"/>
      <c r="BZ18" s="37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9"/>
    </row>
    <row r="19" spans="1:89" x14ac:dyDescent="0.3">
      <c r="A19" s="43"/>
      <c r="B19" s="44"/>
      <c r="C19" s="44"/>
      <c r="D19" s="46" t="s">
        <v>138</v>
      </c>
      <c r="E19" s="61">
        <v>5000</v>
      </c>
      <c r="F19" s="43"/>
      <c r="G19" s="44"/>
      <c r="H19" s="44"/>
      <c r="I19" s="44"/>
      <c r="J19" s="44"/>
      <c r="K19" s="44"/>
      <c r="L19" s="44"/>
      <c r="M19" s="47"/>
      <c r="N19" s="47"/>
      <c r="O19" s="44"/>
      <c r="P19" s="44"/>
      <c r="Q19" s="45"/>
      <c r="R19" s="52"/>
      <c r="S19" s="46"/>
      <c r="T19" s="46"/>
      <c r="U19" s="46"/>
      <c r="V19" s="46"/>
      <c r="W19" s="46"/>
      <c r="X19" s="44"/>
      <c r="Y19" s="44"/>
      <c r="Z19" s="44"/>
      <c r="AA19" s="44"/>
      <c r="AB19" s="44"/>
      <c r="AC19" s="45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5"/>
      <c r="AP19" s="43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5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5"/>
      <c r="BZ19" s="43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5"/>
    </row>
    <row r="20" spans="1:89" x14ac:dyDescent="0.3">
      <c r="A20" s="43"/>
      <c r="B20" s="44"/>
      <c r="C20" s="44"/>
      <c r="D20" s="46" t="s">
        <v>107</v>
      </c>
      <c r="E20" s="61">
        <v>15000</v>
      </c>
      <c r="F20" s="43"/>
      <c r="G20" s="44"/>
      <c r="H20" s="44"/>
      <c r="I20" s="44"/>
      <c r="J20" s="44"/>
      <c r="K20" s="44"/>
      <c r="L20" s="44"/>
      <c r="M20" s="47"/>
      <c r="N20" s="47"/>
      <c r="O20" s="44"/>
      <c r="P20" s="44"/>
      <c r="Q20" s="45"/>
      <c r="R20" s="52"/>
      <c r="S20" s="46"/>
      <c r="T20" s="46"/>
      <c r="U20" s="46"/>
      <c r="V20" s="46"/>
      <c r="W20" s="46"/>
      <c r="X20" s="44"/>
      <c r="Y20" s="44"/>
      <c r="Z20" s="44"/>
      <c r="AA20" s="44"/>
      <c r="AB20" s="44"/>
      <c r="AC20" s="45"/>
      <c r="AD20" s="43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5"/>
      <c r="AP20" s="43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5"/>
      <c r="BB20" s="43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43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5"/>
      <c r="BZ20" s="43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5"/>
    </row>
    <row r="21" spans="1:89" x14ac:dyDescent="0.3">
      <c r="A21" s="43"/>
      <c r="B21" s="44" t="s">
        <v>136</v>
      </c>
      <c r="C21" s="44"/>
      <c r="D21" s="46" t="s">
        <v>134</v>
      </c>
      <c r="E21" s="61">
        <v>20000</v>
      </c>
      <c r="F21" s="43"/>
      <c r="G21" s="44"/>
      <c r="H21" s="44"/>
      <c r="I21" s="44"/>
      <c r="J21" s="44"/>
      <c r="K21" s="44"/>
      <c r="L21" s="44"/>
      <c r="M21" s="47"/>
      <c r="N21" s="47"/>
      <c r="O21" s="44"/>
      <c r="P21" s="44"/>
      <c r="Q21" s="45"/>
      <c r="R21" s="52"/>
      <c r="S21" s="46"/>
      <c r="T21" s="46"/>
      <c r="U21" s="46"/>
      <c r="V21" s="46"/>
      <c r="W21" s="46"/>
      <c r="X21" s="44"/>
      <c r="Y21" s="44"/>
      <c r="Z21" s="44"/>
      <c r="AA21" s="44"/>
      <c r="AB21" s="44"/>
      <c r="AC21" s="45"/>
      <c r="AD21" s="43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5"/>
      <c r="AP21" s="43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5"/>
      <c r="BB21" s="43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43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5"/>
      <c r="BZ21" s="43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5"/>
    </row>
    <row r="22" spans="1:89" x14ac:dyDescent="0.3">
      <c r="A22" s="43"/>
      <c r="B22" s="44" t="s">
        <v>139</v>
      </c>
      <c r="C22" s="44"/>
      <c r="D22" s="46" t="s">
        <v>106</v>
      </c>
      <c r="E22" s="55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3"/>
      <c r="S22" s="44"/>
      <c r="T22" s="44"/>
      <c r="U22" s="44"/>
      <c r="V22" s="44"/>
      <c r="W22" s="44"/>
      <c r="X22" s="47"/>
      <c r="Y22" s="47"/>
      <c r="Z22" s="47"/>
      <c r="AA22" s="47"/>
      <c r="AB22" s="47"/>
      <c r="AC22" s="48"/>
      <c r="AD22" s="43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5"/>
      <c r="AP22" s="43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3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43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5"/>
      <c r="BZ22" s="43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</row>
    <row r="23" spans="1:89" x14ac:dyDescent="0.3">
      <c r="A23" s="43"/>
      <c r="B23" s="46" t="s">
        <v>140</v>
      </c>
      <c r="C23" s="44"/>
      <c r="D23" s="46" t="s">
        <v>127</v>
      </c>
      <c r="E23" s="55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3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/>
      <c r="AD23" s="49"/>
      <c r="AE23" s="47"/>
      <c r="AF23" s="47"/>
      <c r="AG23" s="47"/>
      <c r="AH23" s="47"/>
      <c r="AI23" s="47"/>
      <c r="AJ23" s="44"/>
      <c r="AK23" s="44"/>
      <c r="AL23" s="44"/>
      <c r="AM23" s="44"/>
      <c r="AN23" s="44"/>
      <c r="AO23" s="45"/>
      <c r="AP23" s="43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5"/>
      <c r="BB23" s="43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43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5"/>
      <c r="BZ23" s="43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5"/>
    </row>
    <row r="24" spans="1:89" x14ac:dyDescent="0.3">
      <c r="A24" s="43"/>
      <c r="B24" s="46" t="s">
        <v>141</v>
      </c>
      <c r="C24" s="44"/>
      <c r="D24" s="46" t="s">
        <v>133</v>
      </c>
      <c r="E24" s="55">
        <v>20000</v>
      </c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/>
      <c r="AD24" s="43"/>
      <c r="AE24" s="44"/>
      <c r="AF24" s="44"/>
      <c r="AG24" s="44"/>
      <c r="AH24" s="44"/>
      <c r="AI24" s="44"/>
      <c r="AJ24" s="47"/>
      <c r="AK24" s="47"/>
      <c r="AL24" s="47"/>
      <c r="AM24" s="44"/>
      <c r="AN24" s="44"/>
      <c r="AO24" s="45"/>
      <c r="AP24" s="43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43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43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5"/>
      <c r="BZ24" s="43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5"/>
    </row>
    <row r="25" spans="1:89" x14ac:dyDescent="0.3">
      <c r="A25" s="43"/>
      <c r="B25" s="44"/>
      <c r="C25" s="44" t="s">
        <v>109</v>
      </c>
      <c r="D25" s="44"/>
      <c r="E25" s="55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/>
      <c r="AD25" s="43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5"/>
      <c r="AP25" s="43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5"/>
      <c r="BB25" s="43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43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5"/>
      <c r="BZ25" s="43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5"/>
    </row>
    <row r="26" spans="1:89" x14ac:dyDescent="0.3">
      <c r="A26" s="43"/>
      <c r="B26" s="44"/>
      <c r="C26" s="44"/>
      <c r="D26" s="46" t="s">
        <v>114</v>
      </c>
      <c r="E26" s="55">
        <v>600000</v>
      </c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3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5"/>
      <c r="AD26" s="43"/>
      <c r="AE26" s="44"/>
      <c r="AF26" s="44"/>
      <c r="AG26" s="44"/>
      <c r="AH26" s="44"/>
      <c r="AI26" s="44"/>
      <c r="AJ26" s="44"/>
      <c r="AK26" s="44"/>
      <c r="AL26" s="44"/>
      <c r="AM26" s="51"/>
      <c r="AN26" s="51"/>
      <c r="AO26" s="57"/>
      <c r="AP26" s="56"/>
      <c r="AQ26" s="51"/>
      <c r="AR26" s="51"/>
      <c r="AS26" s="44"/>
      <c r="AT26" s="44"/>
      <c r="AU26" s="44"/>
      <c r="AV26" s="44"/>
      <c r="AW26" s="44"/>
      <c r="AX26" s="44"/>
      <c r="AY26" s="44"/>
      <c r="AZ26" s="44"/>
      <c r="BA26" s="45"/>
      <c r="BB26" s="43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43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5"/>
      <c r="BZ26" s="43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</row>
    <row r="27" spans="1:89" ht="15" thickBot="1" x14ac:dyDescent="0.35">
      <c r="A27" s="40"/>
      <c r="B27" s="41"/>
      <c r="C27" s="41"/>
      <c r="D27" s="59" t="s">
        <v>113</v>
      </c>
      <c r="E27" s="68">
        <f>SUM(E19:E26)</f>
        <v>660000</v>
      </c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/>
      <c r="AD27" s="40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2"/>
      <c r="AP27" s="40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2"/>
      <c r="BB27" s="40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2"/>
      <c r="BN27" s="40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0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2"/>
    </row>
    <row r="28" spans="1:89" x14ac:dyDescent="0.3">
      <c r="A28" s="66" t="s">
        <v>135</v>
      </c>
      <c r="B28" t="s">
        <v>142</v>
      </c>
      <c r="C28" t="s">
        <v>109</v>
      </c>
      <c r="E28" s="55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43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5"/>
      <c r="AD28" s="43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5"/>
      <c r="AP28" s="43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5"/>
      <c r="BB28" s="43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43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5"/>
      <c r="BZ28" s="43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5"/>
    </row>
    <row r="29" spans="1:89" x14ac:dyDescent="0.3">
      <c r="D29" t="s">
        <v>128</v>
      </c>
      <c r="E29" s="71">
        <v>60000</v>
      </c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56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7"/>
      <c r="AD29" s="56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7"/>
      <c r="AP29" s="56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7"/>
      <c r="BB29" s="43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43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5"/>
      <c r="BZ29" s="43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5"/>
    </row>
    <row r="30" spans="1:89" x14ac:dyDescent="0.3">
      <c r="B30" s="44" t="s">
        <v>136</v>
      </c>
      <c r="D30" t="s">
        <v>129</v>
      </c>
      <c r="E30" s="71">
        <v>50000</v>
      </c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56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7"/>
      <c r="AD30" s="56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7"/>
      <c r="AP30" s="56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7"/>
      <c r="BB30" s="43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43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5"/>
      <c r="BZ30" s="43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5"/>
    </row>
    <row r="31" spans="1:89" x14ac:dyDescent="0.3">
      <c r="B31" s="44" t="s">
        <v>139</v>
      </c>
      <c r="D31" t="s">
        <v>130</v>
      </c>
      <c r="E31" s="71">
        <v>10000</v>
      </c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56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7"/>
      <c r="AD31" s="56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7"/>
      <c r="AP31" s="56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7"/>
      <c r="BB31" s="43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43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5"/>
      <c r="BZ31" s="43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5"/>
    </row>
    <row r="32" spans="1:89" x14ac:dyDescent="0.3">
      <c r="B32" s="46" t="s">
        <v>140</v>
      </c>
      <c r="D32" t="s">
        <v>131</v>
      </c>
      <c r="E32" s="71">
        <v>100000</v>
      </c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56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7"/>
      <c r="AD32" s="56"/>
      <c r="AE32" s="51"/>
      <c r="AF32" s="51"/>
      <c r="AG32" s="51"/>
      <c r="AH32" s="51"/>
      <c r="AI32" s="51"/>
      <c r="AJ32" s="46"/>
      <c r="AK32" s="46"/>
      <c r="AL32" s="46"/>
      <c r="AM32" s="46"/>
      <c r="AN32" s="46"/>
      <c r="AO32" s="58"/>
      <c r="AP32" s="52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58"/>
      <c r="BB32" s="43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43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5"/>
      <c r="BZ32" s="43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5"/>
    </row>
    <row r="33" spans="1:89" x14ac:dyDescent="0.3">
      <c r="B33" s="46" t="s">
        <v>141</v>
      </c>
      <c r="D33" t="s">
        <v>132</v>
      </c>
      <c r="E33" s="69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4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5"/>
      <c r="AD33" s="43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5"/>
      <c r="AP33" s="43"/>
      <c r="AQ33" s="44"/>
      <c r="AR33" s="44"/>
      <c r="AS33" s="44"/>
      <c r="AT33" s="44"/>
      <c r="AU33" s="44"/>
      <c r="AV33" s="44"/>
      <c r="AW33" s="44"/>
      <c r="AX33" s="47"/>
      <c r="AY33" s="47"/>
      <c r="AZ33" s="47"/>
      <c r="BA33" s="48"/>
      <c r="BB33" s="43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43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5"/>
      <c r="BZ33" s="43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5"/>
    </row>
    <row r="34" spans="1:89" x14ac:dyDescent="0.3">
      <c r="A34" s="62"/>
      <c r="B34" s="62"/>
      <c r="C34" s="62"/>
      <c r="D34" s="63" t="s">
        <v>113</v>
      </c>
      <c r="E34" s="70">
        <f>SUM(E29:E33)</f>
        <v>220000</v>
      </c>
      <c r="F34" s="64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5"/>
      <c r="R34" s="64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5"/>
      <c r="AD34" s="64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5"/>
      <c r="AP34" s="64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5"/>
      <c r="BB34" s="64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5"/>
      <c r="BN34" s="64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5"/>
      <c r="BZ34" s="64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5"/>
    </row>
  </sheetData>
  <mergeCells count="7">
    <mergeCell ref="BZ1:CK1"/>
    <mergeCell ref="F1:Q1"/>
    <mergeCell ref="R1:AC1"/>
    <mergeCell ref="AD1:AO1"/>
    <mergeCell ref="AP1:BA1"/>
    <mergeCell ref="BB1:BM1"/>
    <mergeCell ref="BN1:BY1"/>
  </mergeCells>
  <printOptions gridLines="1"/>
  <pageMargins left="0.70866141732283472" right="0.70866141732283472" top="0.78740157480314965" bottom="0.78740157480314965" header="0.31496062992125984" footer="0.31496062992125984"/>
  <pageSetup paperSize="8" scale="41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"/>
  <sheetViews>
    <sheetView topLeftCell="A4" workbookViewId="0">
      <selection activeCell="L26" sqref="L26"/>
    </sheetView>
  </sheetViews>
  <sheetFormatPr defaultRowHeight="14.4" x14ac:dyDescent="0.3"/>
  <cols>
    <col min="6" max="7" width="11.33203125" customWidth="1"/>
    <col min="8" max="8" width="10.44140625" customWidth="1"/>
    <col min="10" max="11" width="10.6640625" customWidth="1"/>
    <col min="12" max="12" width="10.33203125" customWidth="1"/>
  </cols>
  <sheetData>
    <row r="1" spans="1:19" s="20" customFormat="1" ht="21" x14ac:dyDescent="0.3">
      <c r="A1" s="18" t="s">
        <v>46</v>
      </c>
      <c r="B1" s="19"/>
      <c r="C1" s="19"/>
      <c r="D1" s="6"/>
      <c r="E1" s="6"/>
      <c r="F1" s="12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9" s="20" customFormat="1" ht="75" customHeight="1" x14ac:dyDescent="0.3">
      <c r="A2" s="79" t="s">
        <v>47</v>
      </c>
      <c r="B2" s="79" t="s">
        <v>48</v>
      </c>
      <c r="C2" s="79" t="s">
        <v>50</v>
      </c>
      <c r="D2" s="79" t="s">
        <v>51</v>
      </c>
      <c r="E2" s="79" t="s">
        <v>49</v>
      </c>
      <c r="F2" s="80" t="s">
        <v>66</v>
      </c>
      <c r="G2" s="78" t="s">
        <v>52</v>
      </c>
      <c r="H2" s="78"/>
      <c r="I2" s="78"/>
      <c r="J2" s="78"/>
      <c r="K2" s="78"/>
      <c r="L2" s="78"/>
      <c r="M2" s="78"/>
      <c r="N2" s="78"/>
      <c r="O2" s="78"/>
      <c r="P2" s="79" t="s">
        <v>68</v>
      </c>
      <c r="Q2" s="79" t="s">
        <v>53</v>
      </c>
    </row>
    <row r="3" spans="1:19" s="20" customFormat="1" ht="20.25" customHeight="1" x14ac:dyDescent="0.3">
      <c r="A3" s="79"/>
      <c r="B3" s="79"/>
      <c r="C3" s="79"/>
      <c r="D3" s="79"/>
      <c r="E3" s="79"/>
      <c r="F3" s="80"/>
      <c r="G3" s="7">
        <v>2021</v>
      </c>
      <c r="H3" s="7">
        <v>2022</v>
      </c>
      <c r="I3" s="7">
        <v>2023</v>
      </c>
      <c r="J3" s="7">
        <v>2024</v>
      </c>
      <c r="K3" s="7">
        <v>2025</v>
      </c>
      <c r="L3" s="7">
        <v>2026</v>
      </c>
      <c r="M3" s="7">
        <v>2027</v>
      </c>
      <c r="N3" s="7">
        <v>2028</v>
      </c>
      <c r="O3" s="7">
        <v>2029</v>
      </c>
      <c r="P3" s="79"/>
      <c r="Q3" s="79"/>
      <c r="R3" s="19"/>
      <c r="S3" s="19"/>
    </row>
    <row r="4" spans="1:19" s="20" customFormat="1" ht="49.5" customHeight="1" x14ac:dyDescent="0.3">
      <c r="A4" s="16" t="s">
        <v>69</v>
      </c>
      <c r="B4" s="21" t="s">
        <v>70</v>
      </c>
      <c r="C4" s="21" t="s">
        <v>71</v>
      </c>
      <c r="D4" s="8" t="s">
        <v>72</v>
      </c>
      <c r="E4" s="8">
        <v>3</v>
      </c>
      <c r="F4" s="10">
        <v>52000</v>
      </c>
      <c r="G4" s="10">
        <v>52000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8">
        <v>2</v>
      </c>
      <c r="Q4" s="8" t="s">
        <v>79</v>
      </c>
    </row>
    <row r="5" spans="1:19" s="20" customFormat="1" ht="42.75" customHeight="1" x14ac:dyDescent="0.3">
      <c r="A5" s="16" t="s">
        <v>69</v>
      </c>
      <c r="B5" s="21" t="s">
        <v>73</v>
      </c>
      <c r="C5" s="21" t="s">
        <v>74</v>
      </c>
      <c r="D5" s="8" t="s">
        <v>72</v>
      </c>
      <c r="E5" s="8">
        <v>3</v>
      </c>
      <c r="F5" s="10">
        <v>204000</v>
      </c>
      <c r="G5" s="10">
        <f>204000/5*3</f>
        <v>122400</v>
      </c>
      <c r="H5" s="10">
        <f>F5/5</f>
        <v>40800</v>
      </c>
      <c r="I5" s="10">
        <f>H5</f>
        <v>40800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8">
        <v>2</v>
      </c>
      <c r="Q5" s="8" t="s">
        <v>79</v>
      </c>
    </row>
    <row r="6" spans="1:19" s="16" customFormat="1" ht="48" customHeight="1" x14ac:dyDescent="0.3">
      <c r="A6" s="16" t="s">
        <v>69</v>
      </c>
      <c r="B6" s="16" t="s">
        <v>75</v>
      </c>
      <c r="C6" s="16" t="s">
        <v>76</v>
      </c>
      <c r="D6" s="11" t="s">
        <v>72</v>
      </c>
      <c r="E6" s="11">
        <v>3</v>
      </c>
      <c r="F6" s="11">
        <v>70000</v>
      </c>
      <c r="G6" s="11">
        <v>70000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11">
        <v>5</v>
      </c>
      <c r="Q6" s="11" t="s">
        <v>79</v>
      </c>
    </row>
    <row r="7" spans="1:19" s="20" customFormat="1" ht="45.75" customHeight="1" x14ac:dyDescent="0.3">
      <c r="A7" s="16" t="s">
        <v>69</v>
      </c>
      <c r="B7" s="21" t="s">
        <v>77</v>
      </c>
      <c r="C7" s="21" t="s">
        <v>78</v>
      </c>
      <c r="D7" s="8" t="s">
        <v>72</v>
      </c>
      <c r="E7" s="8">
        <v>3</v>
      </c>
      <c r="F7" s="10">
        <v>231000</v>
      </c>
      <c r="G7" s="10">
        <f>F7/4*2</f>
        <v>115500</v>
      </c>
      <c r="H7" s="10">
        <f>$F$7/4</f>
        <v>57750</v>
      </c>
      <c r="I7" s="10">
        <f>$F$7/4</f>
        <v>57750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8">
        <v>2</v>
      </c>
      <c r="Q7" s="8" t="s">
        <v>79</v>
      </c>
    </row>
    <row r="8" spans="1:19" s="20" customFormat="1" ht="158.4" x14ac:dyDescent="0.3">
      <c r="A8" s="16" t="s">
        <v>69</v>
      </c>
      <c r="B8" s="16" t="s">
        <v>80</v>
      </c>
      <c r="C8" s="16" t="s">
        <v>81</v>
      </c>
      <c r="D8" s="11" t="s">
        <v>72</v>
      </c>
      <c r="E8" s="11">
        <v>3</v>
      </c>
      <c r="F8" s="9">
        <v>80000</v>
      </c>
      <c r="G8" s="9">
        <f>F8/4*2</f>
        <v>40000</v>
      </c>
      <c r="H8" s="9">
        <f>F8/4</f>
        <v>20000</v>
      </c>
      <c r="I8" s="9">
        <f>F8/4</f>
        <v>20000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11">
        <v>5</v>
      </c>
      <c r="Q8" s="11" t="s">
        <v>79</v>
      </c>
    </row>
    <row r="9" spans="1:19" s="20" customFormat="1" ht="201.6" x14ac:dyDescent="0.3">
      <c r="A9" s="16" t="s">
        <v>69</v>
      </c>
      <c r="B9" s="16" t="s">
        <v>82</v>
      </c>
      <c r="C9" s="16" t="s">
        <v>83</v>
      </c>
      <c r="D9" s="11" t="s">
        <v>72</v>
      </c>
      <c r="E9" s="11">
        <v>3</v>
      </c>
      <c r="F9" s="9">
        <v>100000</v>
      </c>
      <c r="G9" s="9">
        <f>F9/4</f>
        <v>25000</v>
      </c>
      <c r="H9" s="9">
        <v>25000</v>
      </c>
      <c r="I9" s="9">
        <v>25000</v>
      </c>
      <c r="J9" s="9">
        <v>25000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11">
        <v>5</v>
      </c>
      <c r="Q9" s="11" t="s">
        <v>79</v>
      </c>
    </row>
    <row r="10" spans="1:19" s="20" customFormat="1" ht="187.2" x14ac:dyDescent="0.3">
      <c r="A10" s="16" t="s">
        <v>69</v>
      </c>
      <c r="B10" s="16" t="s">
        <v>84</v>
      </c>
      <c r="C10" s="16" t="s">
        <v>85</v>
      </c>
      <c r="D10" s="11" t="s">
        <v>72</v>
      </c>
      <c r="E10" s="11">
        <v>1</v>
      </c>
      <c r="F10" s="9">
        <v>100000</v>
      </c>
      <c r="G10" s="9">
        <f>$F$10/4</f>
        <v>25000</v>
      </c>
      <c r="H10" s="9">
        <f>$F$10/4</f>
        <v>25000</v>
      </c>
      <c r="I10" s="9">
        <f>$F$10/4</f>
        <v>25000</v>
      </c>
      <c r="J10" s="9">
        <f>$F$10/4</f>
        <v>25000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1">
        <v>5</v>
      </c>
      <c r="Q10" s="11" t="s">
        <v>79</v>
      </c>
    </row>
    <row r="11" spans="1:19" s="20" customFormat="1" ht="409.6" x14ac:dyDescent="0.3">
      <c r="A11" s="16" t="s">
        <v>69</v>
      </c>
      <c r="B11" s="17" t="s">
        <v>86</v>
      </c>
      <c r="C11" s="17" t="s">
        <v>87</v>
      </c>
      <c r="D11" s="22" t="s">
        <v>72</v>
      </c>
      <c r="E11" s="22">
        <v>3</v>
      </c>
      <c r="F11" s="13">
        <v>440000</v>
      </c>
      <c r="G11" s="13">
        <f>F11/7*2</f>
        <v>125714.28571428571</v>
      </c>
      <c r="H11" s="13">
        <f>$F$11/7</f>
        <v>62857.142857142855</v>
      </c>
      <c r="I11" s="13">
        <f>$F$11/7</f>
        <v>62857.142857142855</v>
      </c>
      <c r="J11" s="13">
        <f>$F$11/7</f>
        <v>62857.142857142855</v>
      </c>
      <c r="K11" s="13">
        <f>$F$11/7</f>
        <v>62857.142857142855</v>
      </c>
      <c r="L11" s="13">
        <f>$F$11/7</f>
        <v>62857.142857142855</v>
      </c>
      <c r="M11" s="13">
        <v>0</v>
      </c>
      <c r="N11" s="13">
        <v>0</v>
      </c>
      <c r="O11" s="13">
        <v>0</v>
      </c>
      <c r="P11" s="22">
        <v>4</v>
      </c>
      <c r="Q11" s="22" t="s">
        <v>79</v>
      </c>
    </row>
    <row r="12" spans="1:19" s="20" customFormat="1" ht="331.2" x14ac:dyDescent="0.3">
      <c r="A12" s="16" t="s">
        <v>69</v>
      </c>
      <c r="B12" s="17" t="s">
        <v>88</v>
      </c>
      <c r="C12" s="17" t="s">
        <v>89</v>
      </c>
      <c r="D12" s="22" t="s">
        <v>72</v>
      </c>
      <c r="E12" s="22">
        <v>3</v>
      </c>
      <c r="F12" s="13">
        <v>278000</v>
      </c>
      <c r="G12" s="13">
        <f>F12/2</f>
        <v>139000</v>
      </c>
      <c r="H12" s="13">
        <f>F12/4</f>
        <v>69500</v>
      </c>
      <c r="I12" s="13">
        <f>H12</f>
        <v>69500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22">
        <v>4</v>
      </c>
      <c r="Q12" s="22" t="s">
        <v>79</v>
      </c>
    </row>
    <row r="13" spans="1:19" s="20" customFormat="1" ht="65.25" customHeight="1" x14ac:dyDescent="0.3">
      <c r="A13" s="16" t="s">
        <v>69</v>
      </c>
      <c r="B13" s="21" t="s">
        <v>90</v>
      </c>
      <c r="C13" s="21" t="s">
        <v>91</v>
      </c>
      <c r="D13" s="8" t="s">
        <v>72</v>
      </c>
      <c r="E13" s="8">
        <v>3</v>
      </c>
      <c r="F13" s="10">
        <v>147000</v>
      </c>
      <c r="G13" s="10">
        <f>F13/4*2</f>
        <v>73500</v>
      </c>
      <c r="H13" s="10">
        <f>F13/4</f>
        <v>36750</v>
      </c>
      <c r="I13" s="10">
        <f>F13/4</f>
        <v>36750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8">
        <v>4</v>
      </c>
      <c r="Q13" s="8" t="s">
        <v>79</v>
      </c>
    </row>
    <row r="14" spans="1:19" s="20" customFormat="1" ht="75.75" customHeight="1" x14ac:dyDescent="0.3">
      <c r="A14" s="16" t="s">
        <v>69</v>
      </c>
      <c r="B14" s="21" t="s">
        <v>92</v>
      </c>
      <c r="C14" s="21" t="s">
        <v>93</v>
      </c>
      <c r="D14" s="8" t="s">
        <v>72</v>
      </c>
      <c r="E14" s="8">
        <v>3</v>
      </c>
      <c r="F14" s="10">
        <v>65000</v>
      </c>
      <c r="G14" s="10">
        <f>F14/4*3</f>
        <v>48750</v>
      </c>
      <c r="H14" s="10">
        <f>F14/4</f>
        <v>16250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8">
        <v>4</v>
      </c>
      <c r="Q14" s="8" t="s">
        <v>79</v>
      </c>
    </row>
    <row r="15" spans="1:19" s="20" customFormat="1" ht="115.2" x14ac:dyDescent="0.3">
      <c r="A15" s="16" t="s">
        <v>69</v>
      </c>
      <c r="B15" s="23" t="s">
        <v>94</v>
      </c>
      <c r="C15" s="23" t="s">
        <v>95</v>
      </c>
      <c r="D15" s="24" t="s">
        <v>72</v>
      </c>
      <c r="E15" s="24">
        <v>3</v>
      </c>
      <c r="F15" s="14">
        <v>75000</v>
      </c>
      <c r="G15" s="14">
        <f>F15/4*3</f>
        <v>56250</v>
      </c>
      <c r="H15" s="14">
        <f>F15/4</f>
        <v>18750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4" t="s">
        <v>96</v>
      </c>
      <c r="Q15" s="24" t="s">
        <v>79</v>
      </c>
    </row>
    <row r="16" spans="1:19" s="20" customFormat="1" ht="57" customHeight="1" x14ac:dyDescent="0.3">
      <c r="A16" s="16" t="s">
        <v>69</v>
      </c>
      <c r="B16" s="23" t="s">
        <v>97</v>
      </c>
      <c r="C16" s="15" t="s">
        <v>102</v>
      </c>
      <c r="D16" s="24" t="s">
        <v>72</v>
      </c>
      <c r="E16" s="24">
        <v>3</v>
      </c>
      <c r="F16" s="14">
        <v>200000</v>
      </c>
      <c r="G16" s="14">
        <f>F16</f>
        <v>200000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 t="s">
        <v>96</v>
      </c>
      <c r="Q16" s="24" t="s">
        <v>98</v>
      </c>
    </row>
    <row r="17" spans="1:17" s="20" customFormat="1" ht="345.6" x14ac:dyDescent="0.3">
      <c r="A17" s="16" t="s">
        <v>69</v>
      </c>
      <c r="B17" s="23" t="s">
        <v>99</v>
      </c>
      <c r="C17" s="23" t="s">
        <v>100</v>
      </c>
      <c r="D17" s="24" t="s">
        <v>72</v>
      </c>
      <c r="E17" s="24">
        <v>3</v>
      </c>
      <c r="F17" s="14">
        <v>150000</v>
      </c>
      <c r="G17" s="14">
        <f>F17</f>
        <v>150000</v>
      </c>
      <c r="H17" s="14">
        <v>0</v>
      </c>
      <c r="I17" s="14">
        <v>0</v>
      </c>
      <c r="J17" s="14">
        <f>I17</f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4" t="s">
        <v>96</v>
      </c>
      <c r="Q17" s="24" t="s">
        <v>79</v>
      </c>
    </row>
    <row r="18" spans="1:17" s="20" customFormat="1" ht="49.5" customHeight="1" x14ac:dyDescent="0.3">
      <c r="A18" s="16" t="s">
        <v>69</v>
      </c>
      <c r="B18" s="23" t="s">
        <v>101</v>
      </c>
      <c r="C18" s="23" t="s">
        <v>103</v>
      </c>
      <c r="D18" s="24" t="s">
        <v>72</v>
      </c>
      <c r="E18" s="24">
        <v>1</v>
      </c>
      <c r="F18" s="14">
        <v>260000</v>
      </c>
      <c r="G18" s="14">
        <f>F18/4</f>
        <v>65000</v>
      </c>
      <c r="H18" s="14">
        <f>G18</f>
        <v>65000</v>
      </c>
      <c r="I18" s="14">
        <f>H18</f>
        <v>65000</v>
      </c>
      <c r="J18" s="14">
        <f>I18</f>
        <v>65000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3</v>
      </c>
      <c r="Q18" s="24" t="s">
        <v>79</v>
      </c>
    </row>
    <row r="19" spans="1:17" s="20" customFormat="1" ht="273.60000000000002" x14ac:dyDescent="0.3">
      <c r="A19" s="16" t="s">
        <v>69</v>
      </c>
      <c r="B19" s="16" t="s">
        <v>104</v>
      </c>
      <c r="C19" s="16" t="s">
        <v>105</v>
      </c>
      <c r="D19" s="11" t="s">
        <v>72</v>
      </c>
      <c r="E19" s="11">
        <v>2</v>
      </c>
      <c r="F19" s="9">
        <v>104000</v>
      </c>
      <c r="G19" s="9">
        <f t="shared" ref="G19:G24" si="0">F19</f>
        <v>104000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1">
        <v>2</v>
      </c>
      <c r="Q19" s="11" t="s">
        <v>79</v>
      </c>
    </row>
    <row r="20" spans="1:17" s="20" customFormat="1" ht="100.8" x14ac:dyDescent="0.3">
      <c r="A20" s="16" t="s">
        <v>69</v>
      </c>
      <c r="B20" s="23" t="s">
        <v>0</v>
      </c>
      <c r="C20" s="23" t="s">
        <v>1</v>
      </c>
      <c r="D20" s="24" t="s">
        <v>72</v>
      </c>
      <c r="E20" s="24">
        <v>3</v>
      </c>
      <c r="F20" s="14">
        <v>230000</v>
      </c>
      <c r="G20" s="14">
        <f t="shared" si="0"/>
        <v>230000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4">
        <v>3</v>
      </c>
      <c r="Q20" s="24" t="s">
        <v>79</v>
      </c>
    </row>
    <row r="21" spans="1:17" s="20" customFormat="1" ht="86.4" x14ac:dyDescent="0.3">
      <c r="A21" s="16" t="s">
        <v>69</v>
      </c>
      <c r="B21" s="23" t="s">
        <v>2</v>
      </c>
      <c r="C21" s="23" t="s">
        <v>1</v>
      </c>
      <c r="D21" s="24" t="s">
        <v>72</v>
      </c>
      <c r="E21" s="24">
        <v>3</v>
      </c>
      <c r="F21" s="28">
        <v>158000</v>
      </c>
      <c r="G21" s="14">
        <f t="shared" si="0"/>
        <v>158000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3</v>
      </c>
      <c r="Q21" s="24" t="s">
        <v>79</v>
      </c>
    </row>
    <row r="22" spans="1:17" s="20" customFormat="1" ht="244.8" x14ac:dyDescent="0.3">
      <c r="A22" s="16" t="s">
        <v>69</v>
      </c>
      <c r="B22" s="23" t="s">
        <v>3</v>
      </c>
      <c r="C22" s="23" t="s">
        <v>1</v>
      </c>
      <c r="D22" s="24" t="s">
        <v>72</v>
      </c>
      <c r="E22" s="24">
        <v>3</v>
      </c>
      <c r="F22" s="28">
        <v>160000</v>
      </c>
      <c r="G22" s="14">
        <f t="shared" si="0"/>
        <v>160000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3</v>
      </c>
      <c r="Q22" s="24" t="s">
        <v>79</v>
      </c>
    </row>
    <row r="23" spans="1:17" s="20" customFormat="1" ht="86.4" x14ac:dyDescent="0.3">
      <c r="A23" s="16" t="s">
        <v>69</v>
      </c>
      <c r="B23" s="23" t="s">
        <v>4</v>
      </c>
      <c r="C23" s="23" t="s">
        <v>1</v>
      </c>
      <c r="D23" s="24" t="s">
        <v>72</v>
      </c>
      <c r="E23" s="24">
        <v>3</v>
      </c>
      <c r="F23" s="28">
        <v>417000</v>
      </c>
      <c r="G23" s="14">
        <f t="shared" si="0"/>
        <v>417000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4">
        <v>3</v>
      </c>
      <c r="Q23" s="24" t="s">
        <v>79</v>
      </c>
    </row>
    <row r="24" spans="1:17" s="20" customFormat="1" ht="144" x14ac:dyDescent="0.3">
      <c r="A24" s="16" t="s">
        <v>69</v>
      </c>
      <c r="B24" s="25" t="s">
        <v>5</v>
      </c>
      <c r="C24" s="23" t="s">
        <v>6</v>
      </c>
      <c r="D24" s="24" t="s">
        <v>72</v>
      </c>
      <c r="E24" s="24">
        <v>1</v>
      </c>
      <c r="F24" s="28">
        <v>1000000</v>
      </c>
      <c r="G24" s="14">
        <f t="shared" si="0"/>
        <v>1000000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3</v>
      </c>
      <c r="Q24" s="24" t="s">
        <v>79</v>
      </c>
    </row>
    <row r="25" spans="1:17" s="20" customFormat="1" ht="86.4" x14ac:dyDescent="0.3">
      <c r="A25" s="16" t="s">
        <v>69</v>
      </c>
      <c r="B25" s="26" t="s">
        <v>7</v>
      </c>
      <c r="C25" s="26" t="s">
        <v>8</v>
      </c>
      <c r="D25" s="29" t="s">
        <v>34</v>
      </c>
      <c r="E25" s="22">
        <v>1</v>
      </c>
      <c r="F25" s="30">
        <v>605000</v>
      </c>
      <c r="G25" s="13">
        <f>F25/4*3</f>
        <v>453750</v>
      </c>
      <c r="H25" s="13">
        <f>F25/4</f>
        <v>151250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22">
        <v>4</v>
      </c>
      <c r="Q25" s="22" t="s">
        <v>79</v>
      </c>
    </row>
    <row r="26" spans="1:17" s="20" customFormat="1" ht="230.4" x14ac:dyDescent="0.3">
      <c r="A26" s="16" t="s">
        <v>69</v>
      </c>
      <c r="B26" s="17" t="s">
        <v>9</v>
      </c>
      <c r="C26" s="17" t="s">
        <v>10</v>
      </c>
      <c r="D26" s="22" t="s">
        <v>34</v>
      </c>
      <c r="E26" s="22">
        <v>1</v>
      </c>
      <c r="F26" s="31">
        <v>305000</v>
      </c>
      <c r="G26" s="13">
        <f>F26/3*2</f>
        <v>203333.33333333334</v>
      </c>
      <c r="H26" s="13">
        <f>F26/3</f>
        <v>101666.66666666667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22"/>
      <c r="Q26" s="22" t="s">
        <v>79</v>
      </c>
    </row>
    <row r="27" spans="1:17" s="20" customFormat="1" ht="72" x14ac:dyDescent="0.3">
      <c r="A27" s="16" t="s">
        <v>69</v>
      </c>
      <c r="B27" s="17" t="s">
        <v>11</v>
      </c>
      <c r="C27" s="17" t="s">
        <v>12</v>
      </c>
      <c r="D27" s="22" t="s">
        <v>34</v>
      </c>
      <c r="E27" s="22">
        <v>3</v>
      </c>
      <c r="F27" s="31">
        <v>304000</v>
      </c>
      <c r="G27" s="13">
        <v>0</v>
      </c>
      <c r="H27" s="13">
        <v>0</v>
      </c>
      <c r="I27" s="13">
        <v>0</v>
      </c>
      <c r="J27" s="13">
        <f>F27/3</f>
        <v>101333.33333333333</v>
      </c>
      <c r="K27" s="13">
        <f>J27</f>
        <v>101333.33333333333</v>
      </c>
      <c r="L27" s="13">
        <f>K27</f>
        <v>101333.33333333333</v>
      </c>
      <c r="M27" s="13">
        <v>0</v>
      </c>
      <c r="N27" s="13">
        <v>0</v>
      </c>
      <c r="O27" s="13">
        <v>0</v>
      </c>
      <c r="P27" s="22">
        <v>4</v>
      </c>
      <c r="Q27" s="22" t="s">
        <v>79</v>
      </c>
    </row>
    <row r="28" spans="1:17" s="20" customFormat="1" ht="244.8" x14ac:dyDescent="0.3">
      <c r="A28" s="16" t="s">
        <v>69</v>
      </c>
      <c r="B28" s="17" t="s">
        <v>13</v>
      </c>
      <c r="C28" s="17" t="s">
        <v>36</v>
      </c>
      <c r="D28" s="22" t="s">
        <v>34</v>
      </c>
      <c r="E28" s="22">
        <v>3</v>
      </c>
      <c r="F28" s="31">
        <v>300000</v>
      </c>
      <c r="G28" s="13">
        <f>F28</f>
        <v>300000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22">
        <v>4</v>
      </c>
      <c r="Q28" s="22" t="s">
        <v>79</v>
      </c>
    </row>
    <row r="29" spans="1:17" s="20" customFormat="1" ht="216" x14ac:dyDescent="0.3">
      <c r="A29" s="16" t="s">
        <v>69</v>
      </c>
      <c r="B29" s="16" t="s">
        <v>14</v>
      </c>
      <c r="C29" s="16" t="s">
        <v>35</v>
      </c>
      <c r="D29" s="11" t="s">
        <v>34</v>
      </c>
      <c r="E29" s="11">
        <v>1</v>
      </c>
      <c r="F29" s="32">
        <v>250000</v>
      </c>
      <c r="G29" s="9">
        <v>0</v>
      </c>
      <c r="H29" s="9">
        <v>0</v>
      </c>
      <c r="I29" s="9">
        <v>0</v>
      </c>
      <c r="J29" s="9">
        <f>F29/2</f>
        <v>125000</v>
      </c>
      <c r="K29" s="9">
        <f>J29</f>
        <v>125000</v>
      </c>
      <c r="L29" s="9">
        <v>0</v>
      </c>
      <c r="M29" s="9">
        <v>0</v>
      </c>
      <c r="N29" s="9">
        <v>0</v>
      </c>
      <c r="O29" s="9">
        <v>0</v>
      </c>
      <c r="P29" s="11">
        <v>0</v>
      </c>
      <c r="Q29" s="11" t="s">
        <v>79</v>
      </c>
    </row>
    <row r="30" spans="1:17" s="20" customFormat="1" ht="129.6" x14ac:dyDescent="0.3">
      <c r="A30" s="16" t="s">
        <v>69</v>
      </c>
      <c r="B30" s="17" t="s">
        <v>15</v>
      </c>
      <c r="C30" s="17" t="s">
        <v>38</v>
      </c>
      <c r="D30" s="22" t="s">
        <v>34</v>
      </c>
      <c r="E30" s="22">
        <v>3</v>
      </c>
      <c r="F30" s="31">
        <v>240000</v>
      </c>
      <c r="G30" s="13">
        <f>F30</f>
        <v>240000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22">
        <v>4</v>
      </c>
      <c r="Q30" s="22" t="s">
        <v>79</v>
      </c>
    </row>
    <row r="31" spans="1:17" s="20" customFormat="1" ht="100.8" x14ac:dyDescent="0.3">
      <c r="A31" s="16" t="s">
        <v>69</v>
      </c>
      <c r="B31" s="17" t="s">
        <v>16</v>
      </c>
      <c r="C31" s="17" t="s">
        <v>17</v>
      </c>
      <c r="D31" s="22" t="s">
        <v>34</v>
      </c>
      <c r="E31" s="22">
        <v>3</v>
      </c>
      <c r="F31" s="31">
        <v>184000</v>
      </c>
      <c r="G31" s="13">
        <f>F31</f>
        <v>184000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22">
        <v>4</v>
      </c>
      <c r="Q31" s="22" t="s">
        <v>79</v>
      </c>
    </row>
    <row r="32" spans="1:17" s="20" customFormat="1" ht="172.8" x14ac:dyDescent="0.3">
      <c r="A32" s="16" t="s">
        <v>69</v>
      </c>
      <c r="B32" s="17" t="s">
        <v>18</v>
      </c>
      <c r="C32" s="17" t="s">
        <v>19</v>
      </c>
      <c r="D32" s="22" t="s">
        <v>34</v>
      </c>
      <c r="E32" s="22">
        <v>3</v>
      </c>
      <c r="F32" s="31">
        <v>140000</v>
      </c>
      <c r="G32" s="13">
        <f>F32</f>
        <v>140000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22">
        <v>4</v>
      </c>
      <c r="Q32" s="22" t="s">
        <v>79</v>
      </c>
    </row>
    <row r="33" spans="1:19" s="20" customFormat="1" ht="115.2" x14ac:dyDescent="0.3">
      <c r="A33" s="16" t="s">
        <v>69</v>
      </c>
      <c r="B33" s="17" t="s">
        <v>20</v>
      </c>
      <c r="C33" s="17" t="s">
        <v>21</v>
      </c>
      <c r="D33" s="22" t="s">
        <v>34</v>
      </c>
      <c r="E33" s="22">
        <v>3</v>
      </c>
      <c r="F33" s="31">
        <v>90000</v>
      </c>
      <c r="G33" s="13">
        <f>F33</f>
        <v>90000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22">
        <v>4</v>
      </c>
      <c r="Q33" s="22" t="s">
        <v>79</v>
      </c>
    </row>
    <row r="34" spans="1:19" s="20" customFormat="1" ht="100.8" x14ac:dyDescent="0.3">
      <c r="A34" s="16" t="s">
        <v>69</v>
      </c>
      <c r="B34" s="17" t="s">
        <v>22</v>
      </c>
      <c r="C34" s="17" t="s">
        <v>37</v>
      </c>
      <c r="D34" s="22" t="s">
        <v>34</v>
      </c>
      <c r="E34" s="22">
        <v>3</v>
      </c>
      <c r="F34" s="31">
        <v>85000</v>
      </c>
      <c r="G34" s="13">
        <f>F34</f>
        <v>85000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22">
        <v>4</v>
      </c>
      <c r="Q34" s="22" t="s">
        <v>79</v>
      </c>
    </row>
    <row r="35" spans="1:19" s="20" customFormat="1" ht="129.6" x14ac:dyDescent="0.3">
      <c r="A35" s="16" t="s">
        <v>69</v>
      </c>
      <c r="B35" s="23" t="s">
        <v>23</v>
      </c>
      <c r="C35" s="23" t="s">
        <v>24</v>
      </c>
      <c r="D35" s="24" t="s">
        <v>34</v>
      </c>
      <c r="E35" s="24">
        <v>1</v>
      </c>
      <c r="F35" s="28">
        <v>66000</v>
      </c>
      <c r="G35" s="14">
        <f>F35/6*4</f>
        <v>44000</v>
      </c>
      <c r="H35" s="14">
        <f>F35/6</f>
        <v>11000</v>
      </c>
      <c r="I35" s="14">
        <f>H35</f>
        <v>11000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4">
        <v>0</v>
      </c>
      <c r="Q35" s="24" t="s">
        <v>79</v>
      </c>
      <c r="S35" s="20" t="s">
        <v>45</v>
      </c>
    </row>
    <row r="36" spans="1:19" s="20" customFormat="1" ht="216" x14ac:dyDescent="0.3">
      <c r="A36" s="16" t="s">
        <v>69</v>
      </c>
      <c r="B36" s="17" t="s">
        <v>25</v>
      </c>
      <c r="C36" s="17" t="s">
        <v>26</v>
      </c>
      <c r="D36" s="22" t="s">
        <v>34</v>
      </c>
      <c r="E36" s="22">
        <v>3</v>
      </c>
      <c r="F36" s="31">
        <v>62000</v>
      </c>
      <c r="G36" s="13">
        <f>F36</f>
        <v>62000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22">
        <v>4</v>
      </c>
      <c r="Q36" s="22" t="s">
        <v>79</v>
      </c>
    </row>
    <row r="37" spans="1:19" s="20" customFormat="1" ht="144" x14ac:dyDescent="0.3">
      <c r="A37" s="16" t="s">
        <v>69</v>
      </c>
      <c r="B37" s="17" t="s">
        <v>27</v>
      </c>
      <c r="C37" s="17" t="s">
        <v>28</v>
      </c>
      <c r="D37" s="22" t="s">
        <v>34</v>
      </c>
      <c r="E37" s="22">
        <v>3</v>
      </c>
      <c r="F37" s="31">
        <v>55000</v>
      </c>
      <c r="G37" s="13">
        <v>0</v>
      </c>
      <c r="H37" s="13">
        <v>0</v>
      </c>
      <c r="I37" s="13">
        <v>0</v>
      </c>
      <c r="J37" s="13">
        <f>F37/2</f>
        <v>27500</v>
      </c>
      <c r="K37" s="13">
        <f>J37</f>
        <v>27500</v>
      </c>
      <c r="L37" s="13">
        <v>0</v>
      </c>
      <c r="M37" s="13">
        <v>0</v>
      </c>
      <c r="N37" s="13">
        <v>0</v>
      </c>
      <c r="O37" s="13">
        <v>0</v>
      </c>
      <c r="P37" s="22">
        <v>4</v>
      </c>
      <c r="Q37" s="22" t="s">
        <v>79</v>
      </c>
    </row>
    <row r="38" spans="1:19" s="20" customFormat="1" ht="172.8" x14ac:dyDescent="0.3">
      <c r="A38" s="16" t="s">
        <v>69</v>
      </c>
      <c r="B38" s="17" t="s">
        <v>29</v>
      </c>
      <c r="C38" s="17" t="s">
        <v>39</v>
      </c>
      <c r="D38" s="22" t="s">
        <v>34</v>
      </c>
      <c r="E38" s="22">
        <v>3</v>
      </c>
      <c r="F38" s="31">
        <v>50000</v>
      </c>
      <c r="G38" s="13">
        <f>F38</f>
        <v>50000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22">
        <v>4</v>
      </c>
      <c r="Q38" s="22" t="s">
        <v>79</v>
      </c>
    </row>
    <row r="39" spans="1:19" s="20" customFormat="1" ht="144" x14ac:dyDescent="0.3">
      <c r="A39" s="16" t="s">
        <v>69</v>
      </c>
      <c r="B39" s="17" t="s">
        <v>30</v>
      </c>
      <c r="C39" s="17" t="s">
        <v>40</v>
      </c>
      <c r="D39" s="22" t="s">
        <v>34</v>
      </c>
      <c r="E39" s="22">
        <v>1</v>
      </c>
      <c r="F39" s="31">
        <v>50000</v>
      </c>
      <c r="G39" s="13">
        <f>F39</f>
        <v>50000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22">
        <v>4</v>
      </c>
      <c r="Q39" s="22" t="s">
        <v>79</v>
      </c>
    </row>
    <row r="40" spans="1:19" s="20" customFormat="1" ht="115.2" x14ac:dyDescent="0.3">
      <c r="A40" s="16" t="s">
        <v>69</v>
      </c>
      <c r="B40" s="17" t="s">
        <v>31</v>
      </c>
      <c r="C40" s="17" t="s">
        <v>39</v>
      </c>
      <c r="D40" s="22" t="s">
        <v>34</v>
      </c>
      <c r="E40" s="22">
        <v>3</v>
      </c>
      <c r="F40" s="31">
        <v>50000</v>
      </c>
      <c r="G40" s="13">
        <f>F40</f>
        <v>50000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22">
        <v>4</v>
      </c>
      <c r="Q40" s="22" t="s">
        <v>79</v>
      </c>
    </row>
    <row r="41" spans="1:19" s="20" customFormat="1" ht="100.8" x14ac:dyDescent="0.3">
      <c r="A41" s="16" t="s">
        <v>69</v>
      </c>
      <c r="B41" s="27" t="s">
        <v>32</v>
      </c>
      <c r="C41" s="17" t="s">
        <v>41</v>
      </c>
      <c r="D41" s="33" t="s">
        <v>34</v>
      </c>
      <c r="E41" s="22">
        <v>1</v>
      </c>
      <c r="F41" s="34">
        <v>50000</v>
      </c>
      <c r="G41" s="13">
        <f>F41/7*3</f>
        <v>21428.571428571428</v>
      </c>
      <c r="H41" s="13">
        <f>F41/7</f>
        <v>7142.8571428571431</v>
      </c>
      <c r="I41" s="13">
        <f>H41</f>
        <v>7142.8571428571431</v>
      </c>
      <c r="J41" s="13">
        <f>I41</f>
        <v>7142.8571428571431</v>
      </c>
      <c r="K41" s="13">
        <f>J41</f>
        <v>7142.8571428571431</v>
      </c>
      <c r="L41" s="13">
        <v>0</v>
      </c>
      <c r="M41" s="13">
        <v>0</v>
      </c>
      <c r="N41" s="13">
        <v>0</v>
      </c>
      <c r="O41" s="13">
        <v>0</v>
      </c>
      <c r="P41" s="22"/>
      <c r="Q41" s="22" t="s">
        <v>79</v>
      </c>
    </row>
    <row r="42" spans="1:19" s="20" customFormat="1" ht="187.2" x14ac:dyDescent="0.3">
      <c r="A42" s="16" t="s">
        <v>69</v>
      </c>
      <c r="B42" s="21" t="s">
        <v>44</v>
      </c>
      <c r="C42" s="21" t="s">
        <v>42</v>
      </c>
      <c r="D42" s="8" t="s">
        <v>96</v>
      </c>
      <c r="E42" s="8">
        <v>1</v>
      </c>
      <c r="F42" s="35">
        <v>49000</v>
      </c>
      <c r="G42" s="10">
        <f>F42</f>
        <v>49000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8">
        <v>4</v>
      </c>
      <c r="Q42" s="8" t="s">
        <v>79</v>
      </c>
    </row>
    <row r="43" spans="1:19" s="20" customFormat="1" ht="144" x14ac:dyDescent="0.3">
      <c r="A43" s="16" t="s">
        <v>69</v>
      </c>
      <c r="B43" s="21" t="s">
        <v>33</v>
      </c>
      <c r="C43" s="21" t="s">
        <v>43</v>
      </c>
      <c r="D43" s="8" t="s">
        <v>96</v>
      </c>
      <c r="E43" s="8">
        <v>3</v>
      </c>
      <c r="F43" s="36">
        <v>50000</v>
      </c>
      <c r="G43" s="10">
        <f>F43/3*2</f>
        <v>33333.333333333336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8">
        <v>4</v>
      </c>
      <c r="Q43" s="8" t="s">
        <v>79</v>
      </c>
    </row>
  </sheetData>
  <mergeCells count="9">
    <mergeCell ref="G2:O2"/>
    <mergeCell ref="P2:P3"/>
    <mergeCell ref="Q2:Q3"/>
    <mergeCell ref="A2:A3"/>
    <mergeCell ref="B2:B3"/>
    <mergeCell ref="C2:C3"/>
    <mergeCell ref="D2:D3"/>
    <mergeCell ref="E2:E3"/>
    <mergeCell ref="F2:F3"/>
  </mergeCells>
  <phoneticPr fontId="0" type="noConversion"/>
  <dataValidations count="3">
    <dataValidation type="whole" allowBlank="1" showInputMessage="1" showErrorMessage="1" sqref="E4:E43">
      <formula1>1</formula1>
      <formula2>3</formula2>
    </dataValidation>
    <dataValidation type="textLength" operator="lessThanOrEqual" allowBlank="1" showInputMessage="1" showErrorMessage="1" sqref="Q4:Q43">
      <formula1>100</formula1>
    </dataValidation>
    <dataValidation type="textLength" operator="lessThanOrEqual" allowBlank="1" showInputMessage="1" showErrorMessage="1" sqref="C4:C43">
      <formula1>250</formula1>
    </dataValidation>
  </dataValidation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vzor vyplňování</vt:lpstr>
      <vt:lpstr>List2</vt:lpstr>
      <vt:lpstr>List3</vt:lpstr>
      <vt:lpstr>List1</vt:lpstr>
      <vt:lpstr>RAP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Loučná Jitka</dc:creator>
  <cp:lastModifiedBy>Heroutová Blanka</cp:lastModifiedBy>
  <cp:lastPrinted>2021-08-03T09:47:17Z</cp:lastPrinted>
  <dcterms:created xsi:type="dcterms:W3CDTF">2019-05-31T08:18:18Z</dcterms:created>
  <dcterms:modified xsi:type="dcterms:W3CDTF">2021-10-06T09:19:57Z</dcterms:modified>
</cp:coreProperties>
</file>