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SD\Strategie\ITIKA°\Akční plán ITIKA°\2 změna strategie - Aktualizace\Od Renaty\2 25. 11. 2025\"/>
    </mc:Choice>
  </mc:AlternateContent>
  <bookViews>
    <workbookView xWindow="-108" yWindow="-108" windowWidth="19428" windowHeight="10428" activeTab="1"/>
  </bookViews>
  <sheets>
    <sheet name="FP_opatření" sheetId="1" r:id="rId1"/>
    <sheet name="FP_SC IROP" sheetId="2" r:id="rId2"/>
    <sheet name="List3" sheetId="3" r:id="rId3"/>
  </sheets>
  <definedNames>
    <definedName name="chybnhodn">FP_opatření!#REF!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E24" i="2"/>
  <c r="F11" i="2"/>
  <c r="E11" i="2"/>
  <c r="D24" i="2"/>
  <c r="G239" i="1"/>
  <c r="F239" i="1"/>
  <c r="G241" i="1"/>
  <c r="F241" i="1"/>
  <c r="F63" i="2"/>
  <c r="E63" i="2"/>
  <c r="F50" i="2"/>
  <c r="E50" i="2"/>
  <c r="F37" i="2"/>
  <c r="E37" i="2"/>
  <c r="F64" i="2" l="1"/>
  <c r="E64" i="2"/>
  <c r="D64" i="2"/>
  <c r="D63" i="2"/>
  <c r="F61" i="2"/>
  <c r="E61" i="2"/>
  <c r="D61" i="2"/>
  <c r="D50" i="2" l="1"/>
  <c r="D37" i="2"/>
  <c r="D11" i="2"/>
  <c r="F116" i="2" l="1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D112" i="2"/>
  <c r="F111" i="2"/>
  <c r="E111" i="2"/>
  <c r="D111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62" i="2"/>
  <c r="E62" i="2"/>
  <c r="D62" i="2"/>
  <c r="F60" i="2"/>
  <c r="E60" i="2"/>
  <c r="D60" i="2"/>
  <c r="F59" i="2"/>
  <c r="E59" i="2"/>
  <c r="D59" i="2"/>
  <c r="F51" i="2"/>
  <c r="E51" i="2"/>
  <c r="D51" i="2"/>
  <c r="F49" i="2"/>
  <c r="E49" i="2"/>
  <c r="D49" i="2"/>
  <c r="F48" i="2"/>
  <c r="E48" i="2"/>
  <c r="D48" i="2"/>
  <c r="F47" i="2"/>
  <c r="E47" i="2"/>
  <c r="D47" i="2"/>
  <c r="F46" i="2"/>
  <c r="E46" i="2"/>
  <c r="D46" i="2"/>
  <c r="F38" i="2"/>
  <c r="E38" i="2"/>
  <c r="D38" i="2"/>
  <c r="F36" i="2"/>
  <c r="E36" i="2"/>
  <c r="D36" i="2"/>
  <c r="F35" i="2"/>
  <c r="E35" i="2"/>
  <c r="D35" i="2"/>
  <c r="F34" i="2"/>
  <c r="E34" i="2"/>
  <c r="D34" i="2"/>
  <c r="F33" i="2"/>
  <c r="E33" i="2"/>
  <c r="D33" i="2"/>
  <c r="F25" i="2"/>
  <c r="E25" i="2"/>
  <c r="D25" i="2"/>
  <c r="F23" i="2"/>
  <c r="E23" i="2"/>
  <c r="D23" i="2"/>
  <c r="F22" i="2"/>
  <c r="E22" i="2"/>
  <c r="D22" i="2"/>
  <c r="F21" i="2"/>
  <c r="E21" i="2"/>
  <c r="D21" i="2"/>
  <c r="F20" i="2"/>
  <c r="E20" i="2"/>
  <c r="D20" i="2"/>
  <c r="F12" i="2"/>
  <c r="E12" i="2"/>
  <c r="D12" i="2"/>
  <c r="F10" i="2"/>
  <c r="E10" i="2"/>
  <c r="D10" i="2"/>
  <c r="F9" i="2"/>
  <c r="E9" i="2"/>
  <c r="D9" i="2"/>
  <c r="F8" i="2"/>
  <c r="E8" i="2"/>
  <c r="D8" i="2"/>
  <c r="F7" i="2"/>
  <c r="E7" i="2"/>
  <c r="D7" i="2"/>
  <c r="F128" i="2" l="1"/>
  <c r="D128" i="2"/>
  <c r="E128" i="2"/>
  <c r="C8" i="2"/>
  <c r="C12" i="2"/>
  <c r="C11" i="2"/>
  <c r="C10" i="2"/>
  <c r="C9" i="2"/>
  <c r="C38" i="2"/>
  <c r="G12" i="2" l="1"/>
  <c r="C51" i="2"/>
  <c r="G51" i="2" s="1"/>
  <c r="C64" i="2"/>
  <c r="G64" i="2" s="1"/>
  <c r="C25" i="2"/>
  <c r="G25" i="2" s="1"/>
  <c r="C77" i="2"/>
  <c r="G77" i="2" s="1"/>
  <c r="F78" i="2"/>
  <c r="O129" i="2" s="1"/>
  <c r="C90" i="2"/>
  <c r="G90" i="2" s="1"/>
  <c r="C85" i="2"/>
  <c r="G85" i="2" s="1"/>
  <c r="C87" i="2"/>
  <c r="G87" i="2" s="1"/>
  <c r="C46" i="2"/>
  <c r="G46" i="2" s="1"/>
  <c r="C50" i="2"/>
  <c r="G50" i="2" s="1"/>
  <c r="C72" i="2"/>
  <c r="G72" i="2" s="1"/>
  <c r="C76" i="2"/>
  <c r="G76" i="2" s="1"/>
  <c r="C113" i="2"/>
  <c r="G113" i="2" s="1"/>
  <c r="C62" i="2"/>
  <c r="G62" i="2" s="1"/>
  <c r="C99" i="2"/>
  <c r="G99" i="2" s="1"/>
  <c r="C114" i="2"/>
  <c r="G114" i="2" s="1"/>
  <c r="C116" i="2"/>
  <c r="G116" i="2" s="1"/>
  <c r="E117" i="2"/>
  <c r="N132" i="2" s="1"/>
  <c r="E104" i="2"/>
  <c r="N131" i="2" s="1"/>
  <c r="C86" i="2"/>
  <c r="G86" i="2" s="1"/>
  <c r="E126" i="2"/>
  <c r="G38" i="2"/>
  <c r="C36" i="2"/>
  <c r="G36" i="2" s="1"/>
  <c r="C33" i="2"/>
  <c r="G33" i="2" s="1"/>
  <c r="C23" i="2"/>
  <c r="G23" i="2" s="1"/>
  <c r="C37" i="2"/>
  <c r="G37" i="2" s="1"/>
  <c r="C48" i="2"/>
  <c r="G48" i="2" s="1"/>
  <c r="F65" i="2"/>
  <c r="O128" i="2" s="1"/>
  <c r="C101" i="2"/>
  <c r="G101" i="2" s="1"/>
  <c r="D125" i="2"/>
  <c r="D129" i="2"/>
  <c r="F125" i="2"/>
  <c r="F127" i="2"/>
  <c r="F129" i="2"/>
  <c r="F124" i="2"/>
  <c r="C49" i="2"/>
  <c r="G49" i="2" s="1"/>
  <c r="E52" i="2"/>
  <c r="N127" i="2" s="1"/>
  <c r="C75" i="2"/>
  <c r="G75" i="2" s="1"/>
  <c r="F117" i="2"/>
  <c r="O132" i="2" s="1"/>
  <c r="D126" i="2"/>
  <c r="E125" i="2"/>
  <c r="E127" i="2"/>
  <c r="E129" i="2"/>
  <c r="C35" i="2"/>
  <c r="G35" i="2" s="1"/>
  <c r="E65" i="2"/>
  <c r="N128" i="2" s="1"/>
  <c r="E91" i="2"/>
  <c r="N130" i="2" s="1"/>
  <c r="C89" i="2"/>
  <c r="G89" i="2" s="1"/>
  <c r="F91" i="2"/>
  <c r="O130" i="2" s="1"/>
  <c r="F104" i="2"/>
  <c r="O131" i="2" s="1"/>
  <c r="D127" i="2"/>
  <c r="F126" i="2"/>
  <c r="D124" i="2"/>
  <c r="C22" i="2"/>
  <c r="G22" i="2" s="1"/>
  <c r="E26" i="2"/>
  <c r="N125" i="2" s="1"/>
  <c r="E124" i="2"/>
  <c r="C111" i="2"/>
  <c r="G111" i="2" s="1"/>
  <c r="C115" i="2"/>
  <c r="G115" i="2" s="1"/>
  <c r="C112" i="2"/>
  <c r="G112" i="2" s="1"/>
  <c r="D117" i="2"/>
  <c r="M132" i="2" s="1"/>
  <c r="C98" i="2"/>
  <c r="G98" i="2" s="1"/>
  <c r="C102" i="2"/>
  <c r="G102" i="2" s="1"/>
  <c r="C103" i="2"/>
  <c r="G103" i="2" s="1"/>
  <c r="D104" i="2"/>
  <c r="C100" i="2"/>
  <c r="G100" i="2" s="1"/>
  <c r="C73" i="2"/>
  <c r="G73" i="2" s="1"/>
  <c r="C74" i="2"/>
  <c r="G74" i="2" s="1"/>
  <c r="E78" i="2"/>
  <c r="N129" i="2" s="1"/>
  <c r="D91" i="2"/>
  <c r="C88" i="2"/>
  <c r="G88" i="2" s="1"/>
  <c r="D78" i="2"/>
  <c r="C63" i="2"/>
  <c r="G63" i="2" s="1"/>
  <c r="C59" i="2"/>
  <c r="G59" i="2" s="1"/>
  <c r="C60" i="2"/>
  <c r="G60" i="2" s="1"/>
  <c r="D65" i="2"/>
  <c r="C61" i="2"/>
  <c r="G61" i="2" s="1"/>
  <c r="F52" i="2"/>
  <c r="O127" i="2" s="1"/>
  <c r="C47" i="2"/>
  <c r="G47" i="2" s="1"/>
  <c r="D52" i="2"/>
  <c r="F39" i="2"/>
  <c r="O126" i="2" s="1"/>
  <c r="E39" i="2"/>
  <c r="N126" i="2" s="1"/>
  <c r="C34" i="2"/>
  <c r="G34" i="2" s="1"/>
  <c r="D39" i="2"/>
  <c r="C24" i="2"/>
  <c r="G24" i="2" s="1"/>
  <c r="F26" i="2"/>
  <c r="O125" i="2" s="1"/>
  <c r="D26" i="2"/>
  <c r="C21" i="2"/>
  <c r="G21" i="2" s="1"/>
  <c r="C20" i="2"/>
  <c r="C7" i="2"/>
  <c r="G10" i="2"/>
  <c r="D13" i="2"/>
  <c r="D15" i="2" s="1"/>
  <c r="E13" i="2"/>
  <c r="N124" i="2" s="1"/>
  <c r="F13" i="2"/>
  <c r="O124" i="2" s="1"/>
  <c r="G248" i="1"/>
  <c r="F248" i="1"/>
  <c r="E248" i="1"/>
  <c r="G247" i="1"/>
  <c r="F247" i="1"/>
  <c r="E247" i="1"/>
  <c r="G246" i="1"/>
  <c r="F246" i="1"/>
  <c r="E246" i="1"/>
  <c r="G245" i="1"/>
  <c r="F245" i="1"/>
  <c r="E245" i="1"/>
  <c r="G244" i="1"/>
  <c r="F244" i="1"/>
  <c r="E244" i="1"/>
  <c r="G243" i="1"/>
  <c r="F243" i="1"/>
  <c r="E243" i="1"/>
  <c r="G242" i="1"/>
  <c r="F242" i="1"/>
  <c r="E242" i="1"/>
  <c r="E241" i="1"/>
  <c r="G240" i="1"/>
  <c r="F240" i="1"/>
  <c r="E240" i="1"/>
  <c r="E239" i="1"/>
  <c r="G238" i="1"/>
  <c r="F238" i="1"/>
  <c r="E238" i="1"/>
  <c r="G237" i="1"/>
  <c r="F237" i="1"/>
  <c r="E237" i="1"/>
  <c r="G236" i="1"/>
  <c r="F236" i="1"/>
  <c r="E236" i="1"/>
  <c r="G235" i="1"/>
  <c r="F235" i="1"/>
  <c r="E235" i="1"/>
  <c r="G234" i="1"/>
  <c r="F234" i="1"/>
  <c r="E234" i="1"/>
  <c r="G233" i="1"/>
  <c r="F233" i="1"/>
  <c r="E233" i="1"/>
  <c r="G232" i="1"/>
  <c r="F232" i="1"/>
  <c r="E232" i="1"/>
  <c r="G224" i="1"/>
  <c r="F224" i="1"/>
  <c r="E224" i="1"/>
  <c r="D223" i="1"/>
  <c r="H223" i="1" s="1"/>
  <c r="D222" i="1"/>
  <c r="H222" i="1" s="1"/>
  <c r="D221" i="1"/>
  <c r="H221" i="1" s="1"/>
  <c r="D220" i="1"/>
  <c r="H220" i="1" s="1"/>
  <c r="D219" i="1"/>
  <c r="H219" i="1" s="1"/>
  <c r="D218" i="1"/>
  <c r="H218" i="1" s="1"/>
  <c r="D217" i="1"/>
  <c r="H217" i="1" s="1"/>
  <c r="D216" i="1"/>
  <c r="H216" i="1" s="1"/>
  <c r="D215" i="1"/>
  <c r="H215" i="1" s="1"/>
  <c r="D214" i="1"/>
  <c r="H214" i="1" s="1"/>
  <c r="D213" i="1"/>
  <c r="H213" i="1" s="1"/>
  <c r="D212" i="1"/>
  <c r="H212" i="1" s="1"/>
  <c r="D211" i="1"/>
  <c r="H211" i="1" s="1"/>
  <c r="D210" i="1"/>
  <c r="H210" i="1" s="1"/>
  <c r="D209" i="1"/>
  <c r="H209" i="1" s="1"/>
  <c r="D208" i="1"/>
  <c r="H208" i="1" s="1"/>
  <c r="D207" i="1"/>
  <c r="G199" i="1"/>
  <c r="F199" i="1"/>
  <c r="E199" i="1"/>
  <c r="D198" i="1"/>
  <c r="H198" i="1" s="1"/>
  <c r="D197" i="1"/>
  <c r="H197" i="1" s="1"/>
  <c r="D196" i="1"/>
  <c r="D195" i="1"/>
  <c r="H195" i="1" s="1"/>
  <c r="D194" i="1"/>
  <c r="H194" i="1" s="1"/>
  <c r="D193" i="1"/>
  <c r="H193" i="1" s="1"/>
  <c r="D192" i="1"/>
  <c r="H192" i="1" s="1"/>
  <c r="D191" i="1"/>
  <c r="H191" i="1" s="1"/>
  <c r="D190" i="1"/>
  <c r="H190" i="1" s="1"/>
  <c r="D189" i="1"/>
  <c r="H189" i="1" s="1"/>
  <c r="D188" i="1"/>
  <c r="H188" i="1" s="1"/>
  <c r="D187" i="1"/>
  <c r="H187" i="1" s="1"/>
  <c r="D186" i="1"/>
  <c r="H186" i="1" s="1"/>
  <c r="D185" i="1"/>
  <c r="H185" i="1" s="1"/>
  <c r="D184" i="1"/>
  <c r="H184" i="1" s="1"/>
  <c r="D183" i="1"/>
  <c r="H183" i="1" s="1"/>
  <c r="D182" i="1"/>
  <c r="H182" i="1" s="1"/>
  <c r="G174" i="1"/>
  <c r="F174" i="1"/>
  <c r="E174" i="1"/>
  <c r="D173" i="1"/>
  <c r="H173" i="1" s="1"/>
  <c r="D172" i="1"/>
  <c r="H172" i="1" s="1"/>
  <c r="D171" i="1"/>
  <c r="H171" i="1" s="1"/>
  <c r="D170" i="1"/>
  <c r="H170" i="1" s="1"/>
  <c r="D169" i="1"/>
  <c r="H169" i="1" s="1"/>
  <c r="D168" i="1"/>
  <c r="H168" i="1" s="1"/>
  <c r="D167" i="1"/>
  <c r="H167" i="1" s="1"/>
  <c r="D166" i="1"/>
  <c r="H166" i="1" s="1"/>
  <c r="D165" i="1"/>
  <c r="H165" i="1" s="1"/>
  <c r="D164" i="1"/>
  <c r="H164" i="1" s="1"/>
  <c r="D163" i="1"/>
  <c r="H163" i="1" s="1"/>
  <c r="D162" i="1"/>
  <c r="H162" i="1" s="1"/>
  <c r="D161" i="1"/>
  <c r="H161" i="1" s="1"/>
  <c r="D160" i="1"/>
  <c r="H160" i="1" s="1"/>
  <c r="D159" i="1"/>
  <c r="H159" i="1" s="1"/>
  <c r="D158" i="1"/>
  <c r="H158" i="1" s="1"/>
  <c r="D157" i="1"/>
  <c r="G149" i="1"/>
  <c r="F149" i="1"/>
  <c r="E149" i="1"/>
  <c r="D148" i="1"/>
  <c r="H148" i="1" s="1"/>
  <c r="D147" i="1"/>
  <c r="H147" i="1" s="1"/>
  <c r="D146" i="1"/>
  <c r="H146" i="1" s="1"/>
  <c r="D145" i="1"/>
  <c r="H145" i="1" s="1"/>
  <c r="D144" i="1"/>
  <c r="H144" i="1" s="1"/>
  <c r="D143" i="1"/>
  <c r="H143" i="1" s="1"/>
  <c r="D142" i="1"/>
  <c r="H142" i="1" s="1"/>
  <c r="D141" i="1"/>
  <c r="H141" i="1" s="1"/>
  <c r="D140" i="1"/>
  <c r="H140" i="1" s="1"/>
  <c r="D139" i="1"/>
  <c r="H139" i="1" s="1"/>
  <c r="D138" i="1"/>
  <c r="H138" i="1" s="1"/>
  <c r="D137" i="1"/>
  <c r="H137" i="1" s="1"/>
  <c r="D136" i="1"/>
  <c r="H136" i="1" s="1"/>
  <c r="D135" i="1"/>
  <c r="H135" i="1" s="1"/>
  <c r="D134" i="1"/>
  <c r="H134" i="1" s="1"/>
  <c r="D133" i="1"/>
  <c r="H133" i="1" s="1"/>
  <c r="D132" i="1"/>
  <c r="H132" i="1" s="1"/>
  <c r="G124" i="1"/>
  <c r="F124" i="1"/>
  <c r="E124" i="1"/>
  <c r="D123" i="1"/>
  <c r="H123" i="1" s="1"/>
  <c r="D122" i="1"/>
  <c r="H122" i="1" s="1"/>
  <c r="D121" i="1"/>
  <c r="H121" i="1" s="1"/>
  <c r="D120" i="1"/>
  <c r="H120" i="1" s="1"/>
  <c r="D119" i="1"/>
  <c r="H119" i="1" s="1"/>
  <c r="D118" i="1"/>
  <c r="H118" i="1" s="1"/>
  <c r="D117" i="1"/>
  <c r="H117" i="1" s="1"/>
  <c r="D116" i="1"/>
  <c r="H116" i="1" s="1"/>
  <c r="D115" i="1"/>
  <c r="H115" i="1" s="1"/>
  <c r="D114" i="1"/>
  <c r="H114" i="1" s="1"/>
  <c r="D113" i="1"/>
  <c r="H113" i="1" s="1"/>
  <c r="D112" i="1"/>
  <c r="H112" i="1" s="1"/>
  <c r="D111" i="1"/>
  <c r="H111" i="1" s="1"/>
  <c r="D110" i="1"/>
  <c r="H110" i="1" s="1"/>
  <c r="D109" i="1"/>
  <c r="H109" i="1" s="1"/>
  <c r="D108" i="1"/>
  <c r="H108" i="1" s="1"/>
  <c r="D107" i="1"/>
  <c r="H107" i="1" s="1"/>
  <c r="G99" i="1"/>
  <c r="F99" i="1"/>
  <c r="E99" i="1"/>
  <c r="D98" i="1"/>
  <c r="H98" i="1" s="1"/>
  <c r="D97" i="1"/>
  <c r="H97" i="1" s="1"/>
  <c r="D96" i="1"/>
  <c r="H96" i="1" s="1"/>
  <c r="D95" i="1"/>
  <c r="H95" i="1" s="1"/>
  <c r="D94" i="1"/>
  <c r="H94" i="1" s="1"/>
  <c r="D93" i="1"/>
  <c r="H93" i="1" s="1"/>
  <c r="D92" i="1"/>
  <c r="H92" i="1" s="1"/>
  <c r="D91" i="1"/>
  <c r="H91" i="1" s="1"/>
  <c r="D90" i="1"/>
  <c r="H90" i="1" s="1"/>
  <c r="D89" i="1"/>
  <c r="H89" i="1" s="1"/>
  <c r="D88" i="1"/>
  <c r="H88" i="1" s="1"/>
  <c r="D87" i="1"/>
  <c r="H87" i="1" s="1"/>
  <c r="D86" i="1"/>
  <c r="H86" i="1" s="1"/>
  <c r="D85" i="1"/>
  <c r="H85" i="1" s="1"/>
  <c r="D84" i="1"/>
  <c r="H84" i="1" s="1"/>
  <c r="D83" i="1"/>
  <c r="H83" i="1" s="1"/>
  <c r="D82" i="1"/>
  <c r="H82" i="1" s="1"/>
  <c r="G74" i="1"/>
  <c r="F74" i="1"/>
  <c r="E74" i="1"/>
  <c r="D73" i="1"/>
  <c r="H73" i="1" s="1"/>
  <c r="D72" i="1"/>
  <c r="H72" i="1" s="1"/>
  <c r="D71" i="1"/>
  <c r="H71" i="1" s="1"/>
  <c r="D70" i="1"/>
  <c r="H70" i="1" s="1"/>
  <c r="D69" i="1"/>
  <c r="H69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60" i="1"/>
  <c r="H60" i="1" s="1"/>
  <c r="D59" i="1"/>
  <c r="H59" i="1" s="1"/>
  <c r="D58" i="1"/>
  <c r="H58" i="1" s="1"/>
  <c r="D57" i="1"/>
  <c r="H57" i="1" s="1"/>
  <c r="G49" i="1"/>
  <c r="F49" i="1"/>
  <c r="E49" i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42" i="1"/>
  <c r="H42" i="1" s="1"/>
  <c r="D41" i="1"/>
  <c r="H41" i="1" s="1"/>
  <c r="D40" i="1"/>
  <c r="H40" i="1" s="1"/>
  <c r="D39" i="1"/>
  <c r="H39" i="1" s="1"/>
  <c r="D38" i="1"/>
  <c r="H38" i="1" s="1"/>
  <c r="D37" i="1"/>
  <c r="H37" i="1" s="1"/>
  <c r="D36" i="1"/>
  <c r="H36" i="1" s="1"/>
  <c r="D35" i="1"/>
  <c r="H35" i="1" s="1"/>
  <c r="D34" i="1"/>
  <c r="H34" i="1" s="1"/>
  <c r="D33" i="1"/>
  <c r="H33" i="1" s="1"/>
  <c r="D32" i="1"/>
  <c r="H32" i="1" s="1"/>
  <c r="G24" i="1"/>
  <c r="F24" i="1"/>
  <c r="E24" i="1"/>
  <c r="E26" i="1" s="1"/>
  <c r="E51" i="1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H196" i="1" l="1"/>
  <c r="H207" i="1"/>
  <c r="E76" i="1"/>
  <c r="E101" i="1" s="1"/>
  <c r="E126" i="1" s="1"/>
  <c r="D28" i="2"/>
  <c r="D41" i="2" s="1"/>
  <c r="M130" i="2"/>
  <c r="M131" i="2"/>
  <c r="L131" i="2" s="1"/>
  <c r="M125" i="2"/>
  <c r="L125" i="2" s="1"/>
  <c r="M126" i="2"/>
  <c r="L126" i="2" s="1"/>
  <c r="M128" i="2"/>
  <c r="L128" i="2" s="1"/>
  <c r="M129" i="2"/>
  <c r="L129" i="2" s="1"/>
  <c r="M127" i="2"/>
  <c r="L127" i="2" s="1"/>
  <c r="M124" i="2"/>
  <c r="L124" i="2" s="1"/>
  <c r="L132" i="2"/>
  <c r="O133" i="2"/>
  <c r="N133" i="2"/>
  <c r="C91" i="2"/>
  <c r="G91" i="2" s="1"/>
  <c r="C26" i="2"/>
  <c r="C126" i="2"/>
  <c r="G126" i="2" s="1"/>
  <c r="I127" i="2"/>
  <c r="C39" i="2"/>
  <c r="C128" i="2"/>
  <c r="G128" i="2" s="1"/>
  <c r="D236" i="1"/>
  <c r="H236" i="1" s="1"/>
  <c r="D240" i="1"/>
  <c r="H240" i="1" s="1"/>
  <c r="D247" i="1"/>
  <c r="H247" i="1" s="1"/>
  <c r="C124" i="2"/>
  <c r="C125" i="2"/>
  <c r="G125" i="2" s="1"/>
  <c r="C129" i="2"/>
  <c r="G129" i="2" s="1"/>
  <c r="C127" i="2"/>
  <c r="G127" i="2" s="1"/>
  <c r="E130" i="2"/>
  <c r="L238" i="1"/>
  <c r="D174" i="1"/>
  <c r="H174" i="1" s="1"/>
  <c r="I129" i="2"/>
  <c r="C78" i="2"/>
  <c r="H157" i="1"/>
  <c r="D237" i="1"/>
  <c r="H237" i="1" s="1"/>
  <c r="D241" i="1"/>
  <c r="H241" i="1" s="1"/>
  <c r="D244" i="1"/>
  <c r="H244" i="1" s="1"/>
  <c r="D248" i="1"/>
  <c r="H248" i="1" s="1"/>
  <c r="I128" i="2"/>
  <c r="D130" i="2"/>
  <c r="G14" i="2" s="1"/>
  <c r="D239" i="1"/>
  <c r="H239" i="1" s="1"/>
  <c r="D243" i="1"/>
  <c r="H243" i="1" s="1"/>
  <c r="D246" i="1"/>
  <c r="H246" i="1" s="1"/>
  <c r="D233" i="1"/>
  <c r="H233" i="1" s="1"/>
  <c r="D235" i="1"/>
  <c r="H235" i="1" s="1"/>
  <c r="G249" i="1"/>
  <c r="D234" i="1"/>
  <c r="H234" i="1" s="1"/>
  <c r="D242" i="1"/>
  <c r="H242" i="1" s="1"/>
  <c r="F130" i="2"/>
  <c r="H11" i="1"/>
  <c r="L236" i="1"/>
  <c r="H8" i="1"/>
  <c r="L233" i="1"/>
  <c r="H12" i="1"/>
  <c r="L237" i="1"/>
  <c r="H16" i="1"/>
  <c r="L241" i="1"/>
  <c r="H19" i="1"/>
  <c r="L244" i="1"/>
  <c r="H23" i="1"/>
  <c r="L248" i="1"/>
  <c r="H13" i="1"/>
  <c r="D238" i="1"/>
  <c r="D245" i="1"/>
  <c r="H245" i="1" s="1"/>
  <c r="H15" i="1"/>
  <c r="L240" i="1"/>
  <c r="H22" i="1"/>
  <c r="L247" i="1"/>
  <c r="H9" i="1"/>
  <c r="L234" i="1"/>
  <c r="H17" i="1"/>
  <c r="L242" i="1"/>
  <c r="H20" i="1"/>
  <c r="L245" i="1"/>
  <c r="G11" i="2"/>
  <c r="G9" i="2"/>
  <c r="I126" i="2"/>
  <c r="H10" i="1"/>
  <c r="L235" i="1"/>
  <c r="H14" i="1"/>
  <c r="L239" i="1"/>
  <c r="H18" i="1"/>
  <c r="L243" i="1"/>
  <c r="H21" i="1"/>
  <c r="L246" i="1"/>
  <c r="G8" i="2"/>
  <c r="I125" i="2"/>
  <c r="D232" i="1"/>
  <c r="H232" i="1" s="1"/>
  <c r="H7" i="1"/>
  <c r="L232" i="1"/>
  <c r="G7" i="2"/>
  <c r="I124" i="2"/>
  <c r="C117" i="2"/>
  <c r="C104" i="2"/>
  <c r="C65" i="2"/>
  <c r="C52" i="2"/>
  <c r="G20" i="2"/>
  <c r="C13" i="2"/>
  <c r="E249" i="1"/>
  <c r="F249" i="1"/>
  <c r="D224" i="1"/>
  <c r="H224" i="1" s="1"/>
  <c r="D199" i="1"/>
  <c r="H199" i="1" s="1"/>
  <c r="D149" i="1"/>
  <c r="H149" i="1" s="1"/>
  <c r="D124" i="1"/>
  <c r="H124" i="1" s="1"/>
  <c r="D99" i="1"/>
  <c r="H99" i="1" s="1"/>
  <c r="D74" i="1"/>
  <c r="H74" i="1" s="1"/>
  <c r="D49" i="1"/>
  <c r="H49" i="1" s="1"/>
  <c r="D24" i="1"/>
  <c r="H100" i="1" l="1"/>
  <c r="H125" i="1"/>
  <c r="E151" i="1"/>
  <c r="M133" i="2"/>
  <c r="P125" i="2" s="1"/>
  <c r="G27" i="2"/>
  <c r="G40" i="2"/>
  <c r="D54" i="2"/>
  <c r="L130" i="2"/>
  <c r="L133" i="2" s="1"/>
  <c r="H75" i="1"/>
  <c r="H25" i="1"/>
  <c r="H50" i="1"/>
  <c r="H24" i="1"/>
  <c r="G124" i="2"/>
  <c r="G26" i="2"/>
  <c r="G117" i="2"/>
  <c r="G104" i="2"/>
  <c r="G78" i="2"/>
  <c r="G65" i="2"/>
  <c r="G52" i="2"/>
  <c r="G39" i="2"/>
  <c r="G13" i="2"/>
  <c r="I130" i="2"/>
  <c r="C130" i="2"/>
  <c r="G130" i="2" s="1"/>
  <c r="D249" i="1"/>
  <c r="H249" i="1" s="1"/>
  <c r="H238" i="1"/>
  <c r="L249" i="1"/>
  <c r="H150" i="1" l="1"/>
  <c r="E176" i="1"/>
  <c r="P124" i="2"/>
  <c r="P130" i="2"/>
  <c r="P129" i="2"/>
  <c r="G53" i="2"/>
  <c r="D67" i="2"/>
  <c r="P132" i="2"/>
  <c r="P127" i="2"/>
  <c r="P128" i="2"/>
  <c r="P133" i="2"/>
  <c r="P131" i="2"/>
  <c r="P126" i="2"/>
  <c r="E201" i="1" l="1"/>
  <c r="H175" i="1"/>
  <c r="G66" i="2"/>
  <c r="D80" i="2"/>
  <c r="E226" i="1" l="1"/>
  <c r="H225" i="1" s="1"/>
  <c r="H200" i="1"/>
  <c r="G79" i="2"/>
  <c r="D93" i="2"/>
  <c r="G92" i="2" l="1"/>
  <c r="D106" i="2"/>
  <c r="G105" i="2" l="1"/>
  <c r="D119" i="2"/>
  <c r="G118" i="2" s="1"/>
</calcChain>
</file>

<file path=xl/sharedStrings.xml><?xml version="1.0" encoding="utf-8"?>
<sst xmlns="http://schemas.openxmlformats.org/spreadsheetml/2006/main" count="735" uniqueCount="71">
  <si>
    <t>Z toho</t>
  </si>
  <si>
    <t>Příspěvek Unie</t>
  </si>
  <si>
    <t>Z toho vlastní zdroje příjemce</t>
  </si>
  <si>
    <t>Celkem</t>
  </si>
  <si>
    <t xml:space="preserve">Celkové způsobilé výdaje (CZV) </t>
  </si>
  <si>
    <t xml:space="preserve">Podíl příspěvku Unie na Příspěvku Unie - Celkem (%) </t>
  </si>
  <si>
    <t>1.1</t>
  </si>
  <si>
    <t>2.2</t>
  </si>
  <si>
    <t>Název nositele ITI:</t>
  </si>
  <si>
    <t>Číslo opatření programového rámce</t>
  </si>
  <si>
    <t>Číslo specifického cíle IROP</t>
  </si>
  <si>
    <t>4.1</t>
  </si>
  <si>
    <t>4.2</t>
  </si>
  <si>
    <t>4.4</t>
  </si>
  <si>
    <t>6.1</t>
  </si>
  <si>
    <t>Národní veřejné zdroje 
(= státní rozpočet)</t>
  </si>
  <si>
    <t>Mateřské školy</t>
  </si>
  <si>
    <t>Základní školy</t>
  </si>
  <si>
    <t>Neformální vzdělávání</t>
  </si>
  <si>
    <t>Sociální bydlení</t>
  </si>
  <si>
    <t>Sociální služby</t>
  </si>
  <si>
    <t>Památky</t>
  </si>
  <si>
    <t>Knihovny</t>
  </si>
  <si>
    <t>Muzea</t>
  </si>
  <si>
    <t>Cestovní ruch</t>
  </si>
  <si>
    <t>eGovernment a kybernetická bezpečnost</t>
  </si>
  <si>
    <t>Cyklostezky</t>
  </si>
  <si>
    <t>Telematika</t>
  </si>
  <si>
    <t>Přestupní uzly HD</t>
  </si>
  <si>
    <t>Bezpečnost</t>
  </si>
  <si>
    <t>ROK 2021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</si>
  <si>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</si>
  <si>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</si>
  <si>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</si>
  <si>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</si>
  <si>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</si>
  <si>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</si>
  <si>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</si>
  <si>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</si>
  <si>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Celkem 2021 - 2029</t>
  </si>
  <si>
    <t>NR</t>
  </si>
  <si>
    <t>Vzdělávání</t>
  </si>
  <si>
    <t>Sociální infrastruktura</t>
  </si>
  <si>
    <t>Kultura a cestovní ruch</t>
  </si>
  <si>
    <t>Doprava</t>
  </si>
  <si>
    <t xml:space="preserve">Rok 2021 </t>
  </si>
  <si>
    <t>Rok 2022</t>
  </si>
  <si>
    <t>Rok 2023</t>
  </si>
  <si>
    <t>Rok 2024</t>
  </si>
  <si>
    <t>Rok 2025</t>
  </si>
  <si>
    <t>Rok 2026</t>
  </si>
  <si>
    <t>Rok 2027</t>
  </si>
  <si>
    <t>Rok 2028</t>
  </si>
  <si>
    <t>Rok 2029</t>
  </si>
  <si>
    <t>Kontrolní výpočet CZV</t>
  </si>
  <si>
    <t>Plnicí a dobíjecí stanice</t>
  </si>
  <si>
    <t>Finanční plán programového rámce IROP - ITI po opatřeních programového rámce - rozdělení do jednotlivých let v Kč</t>
  </si>
  <si>
    <t>Opatření programového rámce</t>
  </si>
  <si>
    <t>Finanční plán programového rámce IROP - ITI po specifických cílech IROP - rozdělení do jednotlivých let v Kč</t>
  </si>
  <si>
    <t>Rok</t>
  </si>
  <si>
    <t>Způsobilé výdaje v CZK</t>
  </si>
  <si>
    <t>Celkové způsobilé výdaje</t>
  </si>
  <si>
    <t>Příspěvek EFRR</t>
  </si>
  <si>
    <t>Národní veřejné zdroje</t>
  </si>
  <si>
    <t>Plnění finančního plánu (%)</t>
  </si>
  <si>
    <t>Z toho podpora</t>
  </si>
  <si>
    <t>Vozidla</t>
  </si>
  <si>
    <t>Celkem kumulativně EFRR</t>
  </si>
  <si>
    <t>Zelená infrastruktura</t>
  </si>
  <si>
    <t>finanční milník k 30. 6.</t>
  </si>
  <si>
    <t>Statutární město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</si>
</sst>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.00\ _K_č"/>
    <numFmt numFmtId="166" formatCode="#,##0.00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" fontId="0" fillId="0" borderId="1" xfId="0" applyNumberFormat="1" applyBorder="1"/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15" xfId="0" applyFont="1" applyBorder="1"/>
    <xf numFmtId="0" fontId="1" fillId="0" borderId="16" xfId="0" applyFont="1" applyBorder="1"/>
    <xf numFmtId="49" fontId="1" fillId="0" borderId="10" xfId="0" applyNumberFormat="1" applyFont="1" applyBorder="1"/>
    <xf numFmtId="49" fontId="1" fillId="0" borderId="13" xfId="0" applyNumberFormat="1" applyFont="1" applyBorder="1"/>
    <xf numFmtId="49" fontId="1" fillId="0" borderId="11" xfId="0" applyNumberFormat="1" applyFont="1" applyBorder="1"/>
    <xf numFmtId="4" fontId="0" fillId="0" borderId="25" xfId="0" applyNumberFormat="1" applyBorder="1" applyAlignment="1">
      <alignment horizontal="right"/>
    </xf>
    <xf numFmtId="49" fontId="1" fillId="0" borderId="9" xfId="0" applyNumberFormat="1" applyFont="1" applyBorder="1"/>
    <xf numFmtId="49" fontId="1" fillId="0" borderId="23" xfId="0" applyNumberFormat="1" applyFont="1" applyBorder="1"/>
    <xf numFmtId="49" fontId="1" fillId="0" borderId="12" xfId="0" applyNumberFormat="1" applyFont="1" applyBorder="1"/>
    <xf numFmtId="0" fontId="1" fillId="0" borderId="26" xfId="0" applyFont="1" applyBorder="1"/>
    <xf numFmtId="0" fontId="1" fillId="0" borderId="27" xfId="0" applyFont="1" applyBorder="1"/>
    <xf numFmtId="4" fontId="0" fillId="0" borderId="19" xfId="0" applyNumberFormat="1" applyBorder="1" applyAlignment="1">
      <alignment horizontal="right"/>
    </xf>
    <xf numFmtId="0" fontId="0" fillId="0" borderId="19" xfId="0" applyBorder="1"/>
    <xf numFmtId="4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0" fontId="0" fillId="0" borderId="19" xfId="0" applyBorder="1" applyAlignment="1">
      <alignment horizontal="center"/>
    </xf>
    <xf numFmtId="0" fontId="1" fillId="0" borderId="36" xfId="0" applyFont="1" applyBorder="1" applyAlignment="1"/>
    <xf numFmtId="0" fontId="0" fillId="0" borderId="1" xfId="0" applyBorder="1" applyAlignment="1">
      <alignment wrapText="1"/>
    </xf>
    <xf numFmtId="49" fontId="1" fillId="0" borderId="8" xfId="0" applyNumberFormat="1" applyFont="1" applyBorder="1"/>
    <xf numFmtId="0" fontId="1" fillId="0" borderId="37" xfId="0" applyFont="1" applyBorder="1"/>
    <xf numFmtId="4" fontId="1" fillId="0" borderId="19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4" fillId="2" borderId="4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4" fontId="0" fillId="0" borderId="29" xfId="0" applyNumberFormat="1" applyBorder="1" applyAlignment="1"/>
    <xf numFmtId="4" fontId="0" fillId="0" borderId="40" xfId="0" applyNumberFormat="1" applyBorder="1" applyAlignment="1"/>
    <xf numFmtId="4" fontId="0" fillId="0" borderId="7" xfId="0" applyNumberFormat="1" applyBorder="1" applyAlignment="1"/>
    <xf numFmtId="4" fontId="0" fillId="0" borderId="35" xfId="0" applyNumberFormat="1" applyBorder="1" applyAlignment="1"/>
    <xf numFmtId="4" fontId="0" fillId="0" borderId="30" xfId="0" applyNumberFormat="1" applyBorder="1" applyAlignment="1"/>
    <xf numFmtId="4" fontId="0" fillId="0" borderId="1" xfId="0" applyNumberFormat="1" applyBorder="1" applyAlignment="1"/>
    <xf numFmtId="4" fontId="0" fillId="0" borderId="4" xfId="0" applyNumberFormat="1" applyBorder="1" applyAlignment="1"/>
    <xf numFmtId="4" fontId="0" fillId="0" borderId="41" xfId="0" applyNumberFormat="1" applyBorder="1" applyAlignment="1"/>
    <xf numFmtId="4" fontId="0" fillId="0" borderId="54" xfId="0" applyNumberFormat="1" applyBorder="1" applyAlignment="1"/>
    <xf numFmtId="4" fontId="0" fillId="0" borderId="24" xfId="0" applyNumberFormat="1" applyBorder="1" applyAlignment="1"/>
    <xf numFmtId="4" fontId="0" fillId="0" borderId="53" xfId="0" applyNumberFormat="1" applyBorder="1" applyAlignment="1"/>
    <xf numFmtId="4" fontId="0" fillId="0" borderId="25" xfId="0" applyNumberFormat="1" applyBorder="1" applyAlignment="1"/>
    <xf numFmtId="4" fontId="0" fillId="0" borderId="22" xfId="0" applyNumberFormat="1" applyBorder="1" applyAlignment="1"/>
    <xf numFmtId="4" fontId="0" fillId="0" borderId="52" xfId="0" applyNumberFormat="1" applyBorder="1" applyAlignment="1"/>
    <xf numFmtId="0" fontId="1" fillId="2" borderId="55" xfId="0" applyFont="1" applyFill="1" applyBorder="1" applyAlignment="1">
      <alignment horizontal="center" vertical="center" wrapText="1"/>
    </xf>
    <xf numFmtId="9" fontId="0" fillId="0" borderId="0" xfId="0" applyNumberFormat="1"/>
    <xf numFmtId="0" fontId="1" fillId="0" borderId="0" xfId="0" applyFont="1" applyFill="1" applyBorder="1"/>
    <xf numFmtId="4" fontId="0" fillId="0" borderId="19" xfId="0" applyNumberFormat="1" applyBorder="1"/>
    <xf numFmtId="4" fontId="0" fillId="0" borderId="0" xfId="0" applyNumberFormat="1" applyBorder="1"/>
    <xf numFmtId="0" fontId="0" fillId="0" borderId="0" xfId="0" applyBorder="1"/>
    <xf numFmtId="49" fontId="1" fillId="0" borderId="28" xfId="0" applyNumberFormat="1" applyFont="1" applyBorder="1"/>
    <xf numFmtId="0" fontId="1" fillId="0" borderId="0" xfId="0" applyFont="1" applyBorder="1" applyAlignment="1">
      <alignment horizontal="center"/>
    </xf>
    <xf numFmtId="10" fontId="6" fillId="0" borderId="0" xfId="0" applyNumberFormat="1" applyFont="1"/>
    <xf numFmtId="0" fontId="6" fillId="0" borderId="0" xfId="0" applyFont="1"/>
    <xf numFmtId="9" fontId="6" fillId="0" borderId="0" xfId="0" applyNumberFormat="1" applyFont="1"/>
    <xf numFmtId="0" fontId="2" fillId="0" borderId="0" xfId="0" applyFont="1" applyAlignme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36" xfId="0" applyFont="1" applyBorder="1" applyAlignment="1"/>
    <xf numFmtId="4" fontId="0" fillId="0" borderId="13" xfId="0" applyNumberFormat="1" applyFill="1" applyBorder="1" applyAlignment="1">
      <alignment horizontal="right"/>
    </xf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165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165" fontId="0" fillId="0" borderId="0" xfId="0" applyNumberFormat="1" applyAlignment="1">
      <alignment wrapText="1"/>
    </xf>
    <xf numFmtId="166" fontId="0" fillId="0" borderId="0" xfId="0" applyNumberFormat="1"/>
    <xf numFmtId="165" fontId="7" fillId="0" borderId="0" xfId="0" applyNumberFormat="1" applyFont="1" applyFill="1"/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47" xfId="0" applyFont="1" applyBorder="1" applyAlignment="1">
      <alignment horizont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4" fontId="0" fillId="0" borderId="29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4" fontId="7" fillId="0" borderId="0" xfId="0" applyNumberFormat="1" applyFont="1" applyFill="1"/>
    <xf numFmtId="0" fontId="0" fillId="0" borderId="0" xfId="0" applyFill="1"/>
    <xf numFmtId="4" fontId="0" fillId="0" borderId="30" xfId="0" applyNumberFormat="1" applyFill="1" applyBorder="1" applyAlignment="1"/>
    <xf numFmtId="4" fontId="0" fillId="0" borderId="1" xfId="0" applyNumberFormat="1" applyFill="1" applyBorder="1" applyAlignment="1"/>
    <xf numFmtId="4" fontId="0" fillId="0" borderId="4" xfId="0" applyNumberFormat="1" applyFill="1" applyBorder="1" applyAlignment="1"/>
    <xf numFmtId="4" fontId="0" fillId="0" borderId="41" xfId="0" applyNumberFormat="1" applyFill="1" applyBorder="1" applyAlignment="1"/>
    <xf numFmtId="4" fontId="0" fillId="0" borderId="31" xfId="0" applyNumberFormat="1" applyFill="1" applyBorder="1" applyAlignment="1"/>
    <xf numFmtId="4" fontId="0" fillId="0" borderId="42" xfId="0" applyNumberFormat="1" applyFill="1" applyBorder="1" applyAlignment="1"/>
    <xf numFmtId="4" fontId="0" fillId="0" borderId="32" xfId="0" applyNumberFormat="1" applyFill="1" applyBorder="1" applyAlignment="1"/>
    <xf numFmtId="4" fontId="0" fillId="0" borderId="54" xfId="0" applyNumberForma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CC2E5"/>
      <color rgb="FF00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55563</xdr:colOff>
      <xdr:row>1</xdr:row>
      <xdr:rowOff>15200</xdr:rowOff>
    </xdr:from>
    <xdr:to>
      <xdr:col>7</xdr:col>
      <xdr:colOff>809624</xdr:colOff>
      <xdr:row>2</xdr:row>
      <xdr:rowOff>205657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126" y="316825"/>
          <a:ext cx="754061" cy="373020"/>
        </a:xfrm>
        <a:prstGeom prst="rect">
          <a:avLst/>
        </a:prstGeom>
      </xdr:spPr>
    </xdr:pic>
    <xdr:clientData/>
  </xdr:twoCellAnchor>
  <xdr:twoCellAnchor editAs="oneCell">
    <xdr:from>
      <xdr:col>7</xdr:col>
      <xdr:colOff>841375</xdr:colOff>
      <xdr:row>1</xdr:row>
      <xdr:rowOff>39688</xdr:rowOff>
    </xdr:from>
    <xdr:to>
      <xdr:col>7</xdr:col>
      <xdr:colOff>1374407</xdr:colOff>
      <xdr:row>2</xdr:row>
      <xdr:rowOff>214312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3938" y="341313"/>
          <a:ext cx="533032" cy="357187"/>
        </a:xfrm>
        <a:prstGeom prst="rect">
          <a:avLst/>
        </a:prstGeom>
      </xdr:spPr>
    </xdr:pic>
    <xdr:clientData/>
  </xdr:twoCellAnchor>
  <xdr:twoCellAnchor editAs="oneCell">
    <xdr:from>
      <xdr:col>6</xdr:col>
      <xdr:colOff>552269</xdr:colOff>
      <xdr:row>1</xdr:row>
      <xdr:rowOff>7937</xdr:rowOff>
    </xdr:from>
    <xdr:to>
      <xdr:col>7</xdr:col>
      <xdr:colOff>48238</xdr:colOff>
      <xdr:row>2</xdr:row>
      <xdr:rowOff>214312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7394" y="309562"/>
          <a:ext cx="583407" cy="3889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M255"/>
  <sheetViews>
    <sheetView topLeftCell="B262" zoomScale="96" zoomScaleNormal="96" workbookViewId="0">
      <selection activeCell="D235" sqref="D235:G236"/>
    </sheetView>
  </sheetViews>
  <sheetFormatPr defaultRowHeight="14.4" x14ac:dyDescent="0.3"/>
  <cols>
    <col min="1" max="1" width="11.6640625" customWidth="1"/>
    <col min="2" max="2" width="12" customWidth="1"/>
    <col min="3" max="3" width="40.88671875" customWidth="1"/>
    <col min="4" max="4" width="17.5546875" customWidth="1"/>
    <col min="5" max="5" width="16.6640625" customWidth="1"/>
    <col min="6" max="6" width="17.5546875" customWidth="1"/>
    <col min="7" max="7" width="15.88671875" customWidth="1"/>
    <col min="8" max="8" width="20.109375" customWidth="1"/>
    <col min="9" max="9" width="18.5546875" customWidth="1"/>
    <col min="10" max="10" width="29.21875" customWidth="1"/>
    <col min="11" max="11" width="19.109375" customWidth="1"/>
    <col min="12" max="12" width="20.5546875" customWidth="1"/>
    <col min="13" max="13" width="18.109375" customWidth="1"/>
  </cols>
  <sheetData>
    <row r="1" spans="1:12" s="40" customFormat="1" ht="24" customHeight="1" x14ac:dyDescent="0.35">
      <c r="A1" s="39" t="s">
        <v>56</v>
      </c>
      <c r="B1" s="39"/>
      <c r="C1" s="39"/>
    </row>
    <row r="2" spans="1:12" x14ac:dyDescent="0.3">
      <c r="A2" s="2"/>
      <c r="B2" s="2"/>
      <c r="C2" s="2"/>
    </row>
    <row r="3" spans="1:12" ht="18.600000000000001" thickBot="1" x14ac:dyDescent="0.4">
      <c r="A3" s="75" t="s">
        <v>8</v>
      </c>
      <c r="B3" s="75"/>
      <c r="C3" s="75" t="s">
        <v>70</v>
      </c>
      <c r="D3" s="75"/>
      <c r="E3" s="104"/>
      <c r="F3" s="104"/>
      <c r="G3" s="104"/>
      <c r="H3" s="104"/>
      <c r="I3" s="104"/>
    </row>
    <row r="4" spans="1:12" ht="17.25" customHeight="1" thickBot="1" x14ac:dyDescent="0.35">
      <c r="A4" s="92" t="s">
        <v>30</v>
      </c>
      <c r="B4" s="93"/>
      <c r="C4" s="93"/>
      <c r="D4" s="93"/>
      <c r="E4" s="93"/>
      <c r="F4" s="93"/>
      <c r="G4" s="93"/>
      <c r="H4" s="94"/>
    </row>
    <row r="5" spans="1:12" s="1" customFormat="1" ht="14.4" customHeight="1" x14ac:dyDescent="0.3">
      <c r="A5" s="95" t="s">
        <v>9</v>
      </c>
      <c r="B5" s="97" t="s">
        <v>10</v>
      </c>
      <c r="C5" s="99" t="s">
        <v>57</v>
      </c>
      <c r="D5" s="95" t="s">
        <v>4</v>
      </c>
      <c r="E5" s="101" t="s">
        <v>0</v>
      </c>
      <c r="F5" s="102"/>
      <c r="G5" s="99" t="s">
        <v>2</v>
      </c>
      <c r="H5" s="95" t="s">
        <v>5</v>
      </c>
    </row>
    <row r="6" spans="1:12" s="1" customFormat="1" ht="42.6" customHeight="1" thickBot="1" x14ac:dyDescent="0.35">
      <c r="A6" s="96"/>
      <c r="B6" s="98"/>
      <c r="C6" s="100"/>
      <c r="D6" s="96"/>
      <c r="E6" s="76" t="s">
        <v>1</v>
      </c>
      <c r="F6" s="77" t="s">
        <v>15</v>
      </c>
      <c r="G6" s="100"/>
      <c r="H6" s="96"/>
    </row>
    <row r="7" spans="1:12" x14ac:dyDescent="0.3">
      <c r="A7" s="10"/>
      <c r="B7" s="34" t="s">
        <v>6</v>
      </c>
      <c r="C7" s="35" t="s">
        <v>25</v>
      </c>
      <c r="D7" s="20">
        <f>+E7+F7+G7</f>
        <v>0</v>
      </c>
      <c r="E7" s="22">
        <v>0</v>
      </c>
      <c r="F7" s="23">
        <v>0</v>
      </c>
      <c r="G7" s="20">
        <v>0</v>
      </c>
      <c r="H7" s="20" t="e">
        <f>+E7/D7*100</f>
        <v>#DIV/0!</v>
      </c>
      <c r="L7" s="80"/>
    </row>
    <row r="8" spans="1:12" x14ac:dyDescent="0.3">
      <c r="A8" s="10"/>
      <c r="B8" s="13" t="s">
        <v>7</v>
      </c>
      <c r="C8" s="16" t="s">
        <v>68</v>
      </c>
      <c r="D8" s="20">
        <f t="shared" ref="D8:D23" si="0">+E8+F8+G8</f>
        <v>0</v>
      </c>
      <c r="E8" s="22"/>
      <c r="F8" s="23"/>
      <c r="G8" s="20"/>
      <c r="H8" s="20" t="e">
        <f t="shared" ref="H8:H24" si="1">+E8/D8*100</f>
        <v>#DIV/0!</v>
      </c>
      <c r="L8" s="80"/>
    </row>
    <row r="9" spans="1:12" x14ac:dyDescent="0.3">
      <c r="A9" s="10"/>
      <c r="B9" s="13" t="s">
        <v>11</v>
      </c>
      <c r="C9" s="16" t="s">
        <v>16</v>
      </c>
      <c r="D9" s="20">
        <f t="shared" si="0"/>
        <v>0</v>
      </c>
      <c r="E9" s="22"/>
      <c r="F9" s="23"/>
      <c r="G9" s="20"/>
      <c r="H9" s="20" t="e">
        <f t="shared" si="1"/>
        <v>#DIV/0!</v>
      </c>
      <c r="L9" s="80"/>
    </row>
    <row r="10" spans="1:12" x14ac:dyDescent="0.3">
      <c r="A10" s="10"/>
      <c r="B10" s="13" t="s">
        <v>11</v>
      </c>
      <c r="C10" s="16" t="s">
        <v>17</v>
      </c>
      <c r="D10" s="20">
        <f t="shared" si="0"/>
        <v>0</v>
      </c>
      <c r="E10" s="22"/>
      <c r="F10" s="23"/>
      <c r="G10" s="20"/>
      <c r="H10" s="20" t="e">
        <f t="shared" si="1"/>
        <v>#DIV/0!</v>
      </c>
      <c r="L10" s="80"/>
    </row>
    <row r="11" spans="1:12" x14ac:dyDescent="0.3">
      <c r="A11" s="10"/>
      <c r="B11" s="13" t="s">
        <v>11</v>
      </c>
      <c r="C11" s="16" t="s">
        <v>18</v>
      </c>
      <c r="D11" s="20">
        <f t="shared" si="0"/>
        <v>0</v>
      </c>
      <c r="E11" s="22"/>
      <c r="F11" s="23"/>
      <c r="G11" s="20"/>
      <c r="H11" s="20" t="e">
        <f t="shared" si="1"/>
        <v>#DIV/0!</v>
      </c>
      <c r="L11" s="80"/>
    </row>
    <row r="12" spans="1:12" x14ac:dyDescent="0.3">
      <c r="A12" s="10"/>
      <c r="B12" s="13" t="s">
        <v>12</v>
      </c>
      <c r="C12" s="16" t="s">
        <v>19</v>
      </c>
      <c r="D12" s="20">
        <f t="shared" si="0"/>
        <v>0</v>
      </c>
      <c r="E12" s="22"/>
      <c r="F12" s="23"/>
      <c r="G12" s="20"/>
      <c r="H12" s="20" t="e">
        <f t="shared" si="1"/>
        <v>#DIV/0!</v>
      </c>
      <c r="L12" s="80"/>
    </row>
    <row r="13" spans="1:12" x14ac:dyDescent="0.3">
      <c r="A13" s="10"/>
      <c r="B13" s="13" t="s">
        <v>12</v>
      </c>
      <c r="C13" s="16" t="s">
        <v>20</v>
      </c>
      <c r="D13" s="20">
        <f t="shared" si="0"/>
        <v>0</v>
      </c>
      <c r="E13" s="22"/>
      <c r="F13" s="23"/>
      <c r="G13" s="20"/>
      <c r="H13" s="20" t="e">
        <f t="shared" si="1"/>
        <v>#DIV/0!</v>
      </c>
      <c r="L13" s="80"/>
    </row>
    <row r="14" spans="1:12" x14ac:dyDescent="0.3">
      <c r="A14" s="10"/>
      <c r="B14" s="13" t="s">
        <v>13</v>
      </c>
      <c r="C14" s="16" t="s">
        <v>21</v>
      </c>
      <c r="D14" s="20">
        <f t="shared" si="0"/>
        <v>0</v>
      </c>
      <c r="E14" s="22"/>
      <c r="F14" s="23"/>
      <c r="G14" s="20"/>
      <c r="H14" s="20" t="e">
        <f t="shared" si="1"/>
        <v>#DIV/0!</v>
      </c>
      <c r="L14" s="80"/>
    </row>
    <row r="15" spans="1:12" x14ac:dyDescent="0.3">
      <c r="A15" s="10"/>
      <c r="B15" s="13" t="s">
        <v>13</v>
      </c>
      <c r="C15" s="16" t="s">
        <v>22</v>
      </c>
      <c r="D15" s="20">
        <f t="shared" si="0"/>
        <v>0</v>
      </c>
      <c r="E15" s="22"/>
      <c r="F15" s="23"/>
      <c r="G15" s="20"/>
      <c r="H15" s="20" t="e">
        <f t="shared" si="1"/>
        <v>#DIV/0!</v>
      </c>
      <c r="L15" s="80"/>
    </row>
    <row r="16" spans="1:12" x14ac:dyDescent="0.3">
      <c r="A16" s="10"/>
      <c r="B16" s="13" t="s">
        <v>13</v>
      </c>
      <c r="C16" s="16" t="s">
        <v>23</v>
      </c>
      <c r="D16" s="20">
        <f t="shared" si="0"/>
        <v>0</v>
      </c>
      <c r="E16" s="22"/>
      <c r="F16" s="23"/>
      <c r="G16" s="20"/>
      <c r="H16" s="20" t="e">
        <f t="shared" si="1"/>
        <v>#DIV/0!</v>
      </c>
      <c r="L16" s="80"/>
    </row>
    <row r="17" spans="1:12" x14ac:dyDescent="0.3">
      <c r="A17" s="10"/>
      <c r="B17" s="13" t="s">
        <v>13</v>
      </c>
      <c r="C17" s="16" t="s">
        <v>24</v>
      </c>
      <c r="D17" s="20">
        <f t="shared" si="0"/>
        <v>0</v>
      </c>
      <c r="E17" s="22"/>
      <c r="F17" s="23"/>
      <c r="G17" s="20"/>
      <c r="H17" s="20" t="e">
        <f t="shared" si="1"/>
        <v>#DIV/0!</v>
      </c>
      <c r="L17" s="80"/>
    </row>
    <row r="18" spans="1:12" x14ac:dyDescent="0.3">
      <c r="A18" s="10"/>
      <c r="B18" s="13" t="s">
        <v>14</v>
      </c>
      <c r="C18" s="16" t="s">
        <v>66</v>
      </c>
      <c r="D18" s="20">
        <f t="shared" si="0"/>
        <v>0</v>
      </c>
      <c r="E18" s="22"/>
      <c r="F18" s="23"/>
      <c r="G18" s="20"/>
      <c r="H18" s="20" t="e">
        <f t="shared" si="1"/>
        <v>#DIV/0!</v>
      </c>
      <c r="L18" s="80"/>
    </row>
    <row r="19" spans="1:12" x14ac:dyDescent="0.3">
      <c r="A19" s="11"/>
      <c r="B19" s="13" t="s">
        <v>14</v>
      </c>
      <c r="C19" s="16" t="s">
        <v>26</v>
      </c>
      <c r="D19" s="26">
        <f t="shared" si="0"/>
        <v>0</v>
      </c>
      <c r="E19" s="24"/>
      <c r="F19" s="25"/>
      <c r="G19" s="26"/>
      <c r="H19" s="20" t="e">
        <f t="shared" si="1"/>
        <v>#DIV/0!</v>
      </c>
      <c r="L19" s="80"/>
    </row>
    <row r="20" spans="1:12" x14ac:dyDescent="0.3">
      <c r="A20" s="11"/>
      <c r="B20" s="13" t="s">
        <v>14</v>
      </c>
      <c r="C20" s="16" t="s">
        <v>55</v>
      </c>
      <c r="D20" s="26">
        <f t="shared" si="0"/>
        <v>0</v>
      </c>
      <c r="E20" s="24"/>
      <c r="F20" s="25"/>
      <c r="G20" s="26"/>
      <c r="H20" s="20" t="e">
        <f t="shared" si="1"/>
        <v>#DIV/0!</v>
      </c>
      <c r="L20" s="80"/>
    </row>
    <row r="21" spans="1:12" x14ac:dyDescent="0.3">
      <c r="A21" s="11"/>
      <c r="B21" s="13" t="s">
        <v>14</v>
      </c>
      <c r="C21" s="16" t="s">
        <v>27</v>
      </c>
      <c r="D21" s="26">
        <f t="shared" si="0"/>
        <v>0</v>
      </c>
      <c r="E21" s="24"/>
      <c r="F21" s="25"/>
      <c r="G21" s="26"/>
      <c r="H21" s="20" t="e">
        <f t="shared" si="1"/>
        <v>#DIV/0!</v>
      </c>
      <c r="L21" s="80"/>
    </row>
    <row r="22" spans="1:12" x14ac:dyDescent="0.3">
      <c r="A22" s="11"/>
      <c r="B22" s="13" t="s">
        <v>14</v>
      </c>
      <c r="C22" s="16" t="s">
        <v>28</v>
      </c>
      <c r="D22" s="26">
        <f t="shared" si="0"/>
        <v>0</v>
      </c>
      <c r="E22" s="24"/>
      <c r="F22" s="25"/>
      <c r="G22" s="26"/>
      <c r="H22" s="20" t="e">
        <f t="shared" si="1"/>
        <v>#DIV/0!</v>
      </c>
      <c r="L22" s="80"/>
    </row>
    <row r="23" spans="1:12" ht="15" thickBot="1" x14ac:dyDescent="0.35">
      <c r="A23" s="15"/>
      <c r="B23" s="14" t="s">
        <v>14</v>
      </c>
      <c r="C23" s="17" t="s">
        <v>29</v>
      </c>
      <c r="D23" s="29">
        <f t="shared" si="0"/>
        <v>0</v>
      </c>
      <c r="E23" s="27"/>
      <c r="F23" s="28"/>
      <c r="G23" s="29"/>
      <c r="H23" s="21" t="e">
        <f t="shared" si="1"/>
        <v>#DIV/0!</v>
      </c>
      <c r="L23" s="80"/>
    </row>
    <row r="24" spans="1:12" ht="15" thickBot="1" x14ac:dyDescent="0.35">
      <c r="A24" s="90" t="s">
        <v>3</v>
      </c>
      <c r="B24" s="91"/>
      <c r="C24" s="103"/>
      <c r="D24" s="36">
        <f>SUM(D7:D23)</f>
        <v>0</v>
      </c>
      <c r="E24" s="37">
        <f>SUM(E7:E23)</f>
        <v>0</v>
      </c>
      <c r="F24" s="38">
        <f>SUM(F7:F23)</f>
        <v>0</v>
      </c>
      <c r="G24" s="36">
        <f>SUM(G7:G23)</f>
        <v>0</v>
      </c>
      <c r="H24" s="36" t="e">
        <f t="shared" si="1"/>
        <v>#DIV/0!</v>
      </c>
      <c r="L24" s="80"/>
    </row>
    <row r="25" spans="1:12" ht="15" thickBot="1" x14ac:dyDescent="0.35">
      <c r="C25" s="66"/>
      <c r="D25" s="68"/>
      <c r="E25" s="105" t="s">
        <v>64</v>
      </c>
      <c r="F25" s="91"/>
      <c r="G25" s="103"/>
      <c r="H25" s="19">
        <f>+E26/$E$249*100</f>
        <v>0</v>
      </c>
      <c r="L25" s="81"/>
    </row>
    <row r="26" spans="1:12" ht="15.75" customHeight="1" thickBot="1" x14ac:dyDescent="0.35">
      <c r="C26" s="88" t="s">
        <v>67</v>
      </c>
      <c r="D26" s="89"/>
      <c r="E26" s="67">
        <f>+E24</f>
        <v>0</v>
      </c>
    </row>
    <row r="28" spans="1:12" ht="15" thickBot="1" x14ac:dyDescent="0.35">
      <c r="A28" s="41"/>
      <c r="B28" s="41"/>
      <c r="C28" s="41"/>
      <c r="D28" s="41"/>
      <c r="E28" s="42"/>
      <c r="F28" s="42"/>
      <c r="G28" s="42"/>
      <c r="H28" s="42"/>
      <c r="I28" s="42"/>
    </row>
    <row r="29" spans="1:12" ht="17.25" customHeight="1" thickBot="1" x14ac:dyDescent="0.35">
      <c r="A29" s="92" t="s">
        <v>31</v>
      </c>
      <c r="B29" s="93"/>
      <c r="C29" s="93"/>
      <c r="D29" s="93"/>
      <c r="E29" s="93"/>
      <c r="F29" s="93"/>
      <c r="G29" s="93"/>
      <c r="H29" s="94"/>
    </row>
    <row r="30" spans="1:12" s="6" customFormat="1" ht="20.399999999999999" customHeight="1" x14ac:dyDescent="0.3">
      <c r="A30" s="95" t="s">
        <v>9</v>
      </c>
      <c r="B30" s="97" t="s">
        <v>10</v>
      </c>
      <c r="C30" s="99" t="s">
        <v>57</v>
      </c>
      <c r="D30" s="95" t="s">
        <v>4</v>
      </c>
      <c r="E30" s="101" t="s">
        <v>0</v>
      </c>
      <c r="F30" s="102"/>
      <c r="G30" s="99" t="s">
        <v>2</v>
      </c>
      <c r="H30" s="95" t="s">
        <v>5</v>
      </c>
    </row>
    <row r="31" spans="1:12" s="6" customFormat="1" ht="43.95" customHeight="1" thickBot="1" x14ac:dyDescent="0.35">
      <c r="A31" s="96"/>
      <c r="B31" s="98"/>
      <c r="C31" s="100"/>
      <c r="D31" s="96"/>
      <c r="E31" s="76" t="s">
        <v>1</v>
      </c>
      <c r="F31" s="77" t="s">
        <v>15</v>
      </c>
      <c r="G31" s="100"/>
      <c r="H31" s="96"/>
    </row>
    <row r="32" spans="1:12" x14ac:dyDescent="0.3">
      <c r="A32" s="9"/>
      <c r="B32" s="34" t="s">
        <v>6</v>
      </c>
      <c r="C32" s="35" t="s">
        <v>25</v>
      </c>
      <c r="D32" s="20">
        <f>+E32+F32+G32</f>
        <v>0</v>
      </c>
      <c r="E32" s="22"/>
      <c r="F32" s="23"/>
      <c r="G32" s="20"/>
      <c r="H32" s="20" t="e">
        <f>+E32/D32*100</f>
        <v>#DIV/0!</v>
      </c>
    </row>
    <row r="33" spans="1:8" x14ac:dyDescent="0.3">
      <c r="A33" s="10"/>
      <c r="B33" s="13" t="s">
        <v>7</v>
      </c>
      <c r="C33" s="16" t="s">
        <v>68</v>
      </c>
      <c r="D33" s="20">
        <f t="shared" ref="D33:D48" si="2">+E33+F33+G33</f>
        <v>0</v>
      </c>
      <c r="E33" s="22"/>
      <c r="F33" s="23"/>
      <c r="G33" s="20"/>
      <c r="H33" s="20" t="e">
        <f t="shared" ref="H33:H48" si="3">+E33/D33*100</f>
        <v>#DIV/0!</v>
      </c>
    </row>
    <row r="34" spans="1:8" x14ac:dyDescent="0.3">
      <c r="A34" s="10"/>
      <c r="B34" s="13" t="s">
        <v>11</v>
      </c>
      <c r="C34" s="16" t="s">
        <v>16</v>
      </c>
      <c r="D34" s="20">
        <f t="shared" si="2"/>
        <v>0</v>
      </c>
      <c r="E34" s="22"/>
      <c r="F34" s="23"/>
      <c r="G34" s="20"/>
      <c r="H34" s="20" t="e">
        <f t="shared" si="3"/>
        <v>#DIV/0!</v>
      </c>
    </row>
    <row r="35" spans="1:8" x14ac:dyDescent="0.3">
      <c r="A35" s="10"/>
      <c r="B35" s="13" t="s">
        <v>11</v>
      </c>
      <c r="C35" s="16" t="s">
        <v>17</v>
      </c>
      <c r="D35" s="20">
        <f t="shared" si="2"/>
        <v>0</v>
      </c>
      <c r="E35" s="22"/>
      <c r="F35" s="23"/>
      <c r="G35" s="20"/>
      <c r="H35" s="20" t="e">
        <f t="shared" si="3"/>
        <v>#DIV/0!</v>
      </c>
    </row>
    <row r="36" spans="1:8" x14ac:dyDescent="0.3">
      <c r="A36" s="10"/>
      <c r="B36" s="13" t="s">
        <v>11</v>
      </c>
      <c r="C36" s="16" t="s">
        <v>18</v>
      </c>
      <c r="D36" s="20">
        <f t="shared" si="2"/>
        <v>0</v>
      </c>
      <c r="E36" s="22"/>
      <c r="F36" s="23"/>
      <c r="G36" s="20"/>
      <c r="H36" s="20" t="e">
        <f t="shared" si="3"/>
        <v>#DIV/0!</v>
      </c>
    </row>
    <row r="37" spans="1:8" x14ac:dyDescent="0.3">
      <c r="A37" s="10"/>
      <c r="B37" s="13" t="s">
        <v>12</v>
      </c>
      <c r="C37" s="16" t="s">
        <v>19</v>
      </c>
      <c r="D37" s="20">
        <f t="shared" si="2"/>
        <v>0</v>
      </c>
      <c r="E37" s="22"/>
      <c r="F37" s="23"/>
      <c r="G37" s="20"/>
      <c r="H37" s="20" t="e">
        <f t="shared" si="3"/>
        <v>#DIV/0!</v>
      </c>
    </row>
    <row r="38" spans="1:8" x14ac:dyDescent="0.3">
      <c r="A38" s="10"/>
      <c r="B38" s="13" t="s">
        <v>12</v>
      </c>
      <c r="C38" s="16" t="s">
        <v>20</v>
      </c>
      <c r="D38" s="20">
        <f t="shared" si="2"/>
        <v>0</v>
      </c>
      <c r="E38" s="22"/>
      <c r="F38" s="23"/>
      <c r="G38" s="20"/>
      <c r="H38" s="20" t="e">
        <f t="shared" si="3"/>
        <v>#DIV/0!</v>
      </c>
    </row>
    <row r="39" spans="1:8" x14ac:dyDescent="0.3">
      <c r="A39" s="10"/>
      <c r="B39" s="13" t="s">
        <v>13</v>
      </c>
      <c r="C39" s="16" t="s">
        <v>21</v>
      </c>
      <c r="D39" s="20">
        <f t="shared" si="2"/>
        <v>0</v>
      </c>
      <c r="E39" s="22"/>
      <c r="F39" s="23"/>
      <c r="G39" s="20"/>
      <c r="H39" s="20" t="e">
        <f t="shared" si="3"/>
        <v>#DIV/0!</v>
      </c>
    </row>
    <row r="40" spans="1:8" x14ac:dyDescent="0.3">
      <c r="A40" s="10"/>
      <c r="B40" s="13" t="s">
        <v>13</v>
      </c>
      <c r="C40" s="16" t="s">
        <v>22</v>
      </c>
      <c r="D40" s="20">
        <f t="shared" si="2"/>
        <v>0</v>
      </c>
      <c r="E40" s="22"/>
      <c r="F40" s="23"/>
      <c r="G40" s="20"/>
      <c r="H40" s="20" t="e">
        <f t="shared" si="3"/>
        <v>#DIV/0!</v>
      </c>
    </row>
    <row r="41" spans="1:8" x14ac:dyDescent="0.3">
      <c r="A41" s="10"/>
      <c r="B41" s="13" t="s">
        <v>13</v>
      </c>
      <c r="C41" s="16" t="s">
        <v>23</v>
      </c>
      <c r="D41" s="20">
        <f t="shared" si="2"/>
        <v>0</v>
      </c>
      <c r="E41" s="22"/>
      <c r="F41" s="23"/>
      <c r="G41" s="20"/>
      <c r="H41" s="20" t="e">
        <f t="shared" si="3"/>
        <v>#DIV/0!</v>
      </c>
    </row>
    <row r="42" spans="1:8" x14ac:dyDescent="0.3">
      <c r="A42" s="10"/>
      <c r="B42" s="13" t="s">
        <v>13</v>
      </c>
      <c r="C42" s="16" t="s">
        <v>24</v>
      </c>
      <c r="D42" s="20">
        <f t="shared" si="2"/>
        <v>0</v>
      </c>
      <c r="E42" s="22"/>
      <c r="F42" s="23"/>
      <c r="G42" s="20"/>
      <c r="H42" s="20" t="e">
        <f t="shared" si="3"/>
        <v>#DIV/0!</v>
      </c>
    </row>
    <row r="43" spans="1:8" x14ac:dyDescent="0.3">
      <c r="A43" s="10"/>
      <c r="B43" s="13" t="s">
        <v>14</v>
      </c>
      <c r="C43" s="16" t="s">
        <v>66</v>
      </c>
      <c r="D43" s="20">
        <f t="shared" si="2"/>
        <v>0</v>
      </c>
      <c r="E43" s="22"/>
      <c r="F43" s="23"/>
      <c r="G43" s="20"/>
      <c r="H43" s="20" t="e">
        <f t="shared" si="3"/>
        <v>#DIV/0!</v>
      </c>
    </row>
    <row r="44" spans="1:8" x14ac:dyDescent="0.3">
      <c r="A44" s="11"/>
      <c r="B44" s="13" t="s">
        <v>14</v>
      </c>
      <c r="C44" s="16" t="s">
        <v>26</v>
      </c>
      <c r="D44" s="26">
        <f t="shared" si="2"/>
        <v>0</v>
      </c>
      <c r="E44" s="24"/>
      <c r="F44" s="25"/>
      <c r="G44" s="26"/>
      <c r="H44" s="20" t="e">
        <f t="shared" si="3"/>
        <v>#DIV/0!</v>
      </c>
    </row>
    <row r="45" spans="1:8" x14ac:dyDescent="0.3">
      <c r="A45" s="11"/>
      <c r="B45" s="13" t="s">
        <v>14</v>
      </c>
      <c r="C45" s="16" t="s">
        <v>55</v>
      </c>
      <c r="D45" s="26">
        <f t="shared" si="2"/>
        <v>0</v>
      </c>
      <c r="E45" s="24"/>
      <c r="F45" s="25"/>
      <c r="G45" s="26"/>
      <c r="H45" s="20" t="e">
        <f t="shared" si="3"/>
        <v>#DIV/0!</v>
      </c>
    </row>
    <row r="46" spans="1:8" x14ac:dyDescent="0.3">
      <c r="A46" s="11"/>
      <c r="B46" s="13" t="s">
        <v>14</v>
      </c>
      <c r="C46" s="16" t="s">
        <v>27</v>
      </c>
      <c r="D46" s="26">
        <f t="shared" si="2"/>
        <v>0</v>
      </c>
      <c r="E46" s="24"/>
      <c r="F46" s="25"/>
      <c r="G46" s="26"/>
      <c r="H46" s="20" t="e">
        <f t="shared" si="3"/>
        <v>#DIV/0!</v>
      </c>
    </row>
    <row r="47" spans="1:8" x14ac:dyDescent="0.3">
      <c r="A47" s="11"/>
      <c r="B47" s="13" t="s">
        <v>14</v>
      </c>
      <c r="C47" s="16" t="s">
        <v>28</v>
      </c>
      <c r="D47" s="26">
        <f t="shared" si="2"/>
        <v>0</v>
      </c>
      <c r="E47" s="24"/>
      <c r="F47" s="25"/>
      <c r="G47" s="26"/>
      <c r="H47" s="20" t="e">
        <f t="shared" si="3"/>
        <v>#DIV/0!</v>
      </c>
    </row>
    <row r="48" spans="1:8" ht="15" thickBot="1" x14ac:dyDescent="0.35">
      <c r="A48" s="70"/>
      <c r="B48" s="14" t="s">
        <v>14</v>
      </c>
      <c r="C48" s="17" t="s">
        <v>29</v>
      </c>
      <c r="D48" s="29">
        <f t="shared" si="2"/>
        <v>0</v>
      </c>
      <c r="E48" s="27"/>
      <c r="F48" s="28"/>
      <c r="G48" s="29"/>
      <c r="H48" s="21" t="e">
        <f t="shared" si="3"/>
        <v>#DIV/0!</v>
      </c>
    </row>
    <row r="49" spans="1:9" ht="15" thickBot="1" x14ac:dyDescent="0.35">
      <c r="A49" s="90" t="s">
        <v>3</v>
      </c>
      <c r="B49" s="91"/>
      <c r="C49" s="103"/>
      <c r="D49" s="36">
        <f>SUM(D32:D48)</f>
        <v>0</v>
      </c>
      <c r="E49" s="37">
        <f>SUM(E32:E48)</f>
        <v>0</v>
      </c>
      <c r="F49" s="38">
        <f>SUM(F32:F48)</f>
        <v>0</v>
      </c>
      <c r="G49" s="36">
        <f>SUM(G32:G48)</f>
        <v>0</v>
      </c>
      <c r="H49" s="36" t="e">
        <f>J50+E49/D49*100</f>
        <v>#DIV/0!</v>
      </c>
    </row>
    <row r="50" spans="1:9" ht="15" thickBot="1" x14ac:dyDescent="0.35">
      <c r="C50" s="66"/>
      <c r="D50" s="69"/>
      <c r="E50" s="91" t="s">
        <v>64</v>
      </c>
      <c r="F50" s="91"/>
      <c r="G50" s="103"/>
      <c r="H50" s="19">
        <f>+E51/$E$249*100</f>
        <v>0</v>
      </c>
    </row>
    <row r="51" spans="1:9" ht="15" thickBot="1" x14ac:dyDescent="0.35">
      <c r="C51" s="88" t="s">
        <v>67</v>
      </c>
      <c r="D51" s="89"/>
      <c r="E51" s="67">
        <f>+E26+E49</f>
        <v>0</v>
      </c>
    </row>
    <row r="53" spans="1:9" ht="15" thickBot="1" x14ac:dyDescent="0.35">
      <c r="A53" s="41"/>
      <c r="B53" s="41"/>
      <c r="C53" s="41"/>
      <c r="D53" s="41"/>
      <c r="E53" s="42"/>
      <c r="F53" s="42"/>
      <c r="G53" s="42"/>
      <c r="H53" s="42"/>
      <c r="I53" s="42"/>
    </row>
    <row r="54" spans="1:9" ht="17.25" customHeight="1" thickBot="1" x14ac:dyDescent="0.35">
      <c r="A54" s="92" t="s">
        <v>32</v>
      </c>
      <c r="B54" s="93"/>
      <c r="C54" s="93"/>
      <c r="D54" s="93"/>
      <c r="E54" s="93"/>
      <c r="F54" s="93"/>
      <c r="G54" s="93"/>
      <c r="H54" s="94"/>
    </row>
    <row r="55" spans="1:9" s="6" customFormat="1" ht="15.6" customHeight="1" x14ac:dyDescent="0.3">
      <c r="A55" s="95" t="s">
        <v>9</v>
      </c>
      <c r="B55" s="97" t="s">
        <v>10</v>
      </c>
      <c r="C55" s="99" t="s">
        <v>57</v>
      </c>
      <c r="D55" s="95" t="s">
        <v>4</v>
      </c>
      <c r="E55" s="101" t="s">
        <v>0</v>
      </c>
      <c r="F55" s="102"/>
      <c r="G55" s="99" t="s">
        <v>2</v>
      </c>
      <c r="H55" s="95" t="s">
        <v>5</v>
      </c>
    </row>
    <row r="56" spans="1:9" s="6" customFormat="1" ht="46.2" customHeight="1" thickBot="1" x14ac:dyDescent="0.35">
      <c r="A56" s="96"/>
      <c r="B56" s="98"/>
      <c r="C56" s="100"/>
      <c r="D56" s="96"/>
      <c r="E56" s="76" t="s">
        <v>1</v>
      </c>
      <c r="F56" s="77" t="s">
        <v>15</v>
      </c>
      <c r="G56" s="100"/>
      <c r="H56" s="96"/>
    </row>
    <row r="57" spans="1:9" x14ac:dyDescent="0.3">
      <c r="A57" s="9"/>
      <c r="B57" s="34" t="s">
        <v>6</v>
      </c>
      <c r="C57" s="35" t="s">
        <v>25</v>
      </c>
      <c r="D57" s="20">
        <f>+E57+F57+G57</f>
        <v>0</v>
      </c>
      <c r="E57" s="22"/>
      <c r="F57" s="23"/>
      <c r="G57" s="20"/>
      <c r="H57" s="20" t="e">
        <f>+E57/D57*100</f>
        <v>#DIV/0!</v>
      </c>
    </row>
    <row r="58" spans="1:9" x14ac:dyDescent="0.3">
      <c r="A58" s="10"/>
      <c r="B58" s="13" t="s">
        <v>7</v>
      </c>
      <c r="C58" s="16" t="s">
        <v>68</v>
      </c>
      <c r="D58" s="20">
        <f t="shared" ref="D58:D73" si="4">+E58+F58+G58</f>
        <v>8040000</v>
      </c>
      <c r="E58" s="22">
        <v>6834000</v>
      </c>
      <c r="F58" s="23"/>
      <c r="G58" s="20">
        <v>1206000</v>
      </c>
      <c r="H58" s="20">
        <f t="shared" ref="H58:H74" si="5">+E58/D58*100</f>
        <v>85</v>
      </c>
    </row>
    <row r="59" spans="1:9" x14ac:dyDescent="0.3">
      <c r="A59" s="10"/>
      <c r="B59" s="13" t="s">
        <v>11</v>
      </c>
      <c r="C59" s="16" t="s">
        <v>16</v>
      </c>
      <c r="D59" s="20">
        <f t="shared" si="4"/>
        <v>0</v>
      </c>
      <c r="E59" s="22"/>
      <c r="F59" s="23"/>
      <c r="G59" s="20"/>
      <c r="H59" s="20" t="e">
        <f t="shared" si="5"/>
        <v>#DIV/0!</v>
      </c>
    </row>
    <row r="60" spans="1:9" x14ac:dyDescent="0.3">
      <c r="A60" s="10"/>
      <c r="B60" s="13" t="s">
        <v>11</v>
      </c>
      <c r="C60" s="16" t="s">
        <v>17</v>
      </c>
      <c r="D60" s="20">
        <f t="shared" si="4"/>
        <v>0</v>
      </c>
      <c r="E60" s="22"/>
      <c r="F60" s="23"/>
      <c r="G60" s="20"/>
      <c r="H60" s="20" t="e">
        <f t="shared" si="5"/>
        <v>#DIV/0!</v>
      </c>
    </row>
    <row r="61" spans="1:9" x14ac:dyDescent="0.3">
      <c r="A61" s="10"/>
      <c r="B61" s="13" t="s">
        <v>11</v>
      </c>
      <c r="C61" s="16" t="s">
        <v>18</v>
      </c>
      <c r="D61" s="20">
        <f t="shared" si="4"/>
        <v>0</v>
      </c>
      <c r="E61" s="22"/>
      <c r="F61" s="23"/>
      <c r="G61" s="20"/>
      <c r="H61" s="20" t="e">
        <f t="shared" si="5"/>
        <v>#DIV/0!</v>
      </c>
    </row>
    <row r="62" spans="1:9" x14ac:dyDescent="0.3">
      <c r="A62" s="10"/>
      <c r="B62" s="13" t="s">
        <v>12</v>
      </c>
      <c r="C62" s="16" t="s">
        <v>19</v>
      </c>
      <c r="D62" s="20">
        <f t="shared" si="4"/>
        <v>0</v>
      </c>
      <c r="E62" s="22"/>
      <c r="F62" s="23"/>
      <c r="G62" s="20"/>
      <c r="H62" s="20" t="e">
        <f t="shared" si="5"/>
        <v>#DIV/0!</v>
      </c>
    </row>
    <row r="63" spans="1:9" x14ac:dyDescent="0.3">
      <c r="A63" s="10"/>
      <c r="B63" s="13" t="s">
        <v>12</v>
      </c>
      <c r="C63" s="16" t="s">
        <v>20</v>
      </c>
      <c r="D63" s="20">
        <f t="shared" si="4"/>
        <v>0</v>
      </c>
      <c r="E63" s="22"/>
      <c r="F63" s="23"/>
      <c r="G63" s="20"/>
      <c r="H63" s="20" t="e">
        <f t="shared" si="5"/>
        <v>#DIV/0!</v>
      </c>
    </row>
    <row r="64" spans="1:9" x14ac:dyDescent="0.3">
      <c r="A64" s="10"/>
      <c r="B64" s="13" t="s">
        <v>13</v>
      </c>
      <c r="C64" s="16" t="s">
        <v>21</v>
      </c>
      <c r="D64" s="20">
        <f t="shared" si="4"/>
        <v>0</v>
      </c>
      <c r="E64" s="22"/>
      <c r="F64" s="23"/>
      <c r="G64" s="20"/>
      <c r="H64" s="20" t="e">
        <f t="shared" si="5"/>
        <v>#DIV/0!</v>
      </c>
    </row>
    <row r="65" spans="1:9" x14ac:dyDescent="0.3">
      <c r="A65" s="10"/>
      <c r="B65" s="13" t="s">
        <v>13</v>
      </c>
      <c r="C65" s="16" t="s">
        <v>22</v>
      </c>
      <c r="D65" s="20">
        <f t="shared" si="4"/>
        <v>0</v>
      </c>
      <c r="E65" s="22"/>
      <c r="F65" s="23"/>
      <c r="G65" s="20"/>
      <c r="H65" s="20" t="e">
        <f t="shared" si="5"/>
        <v>#DIV/0!</v>
      </c>
    </row>
    <row r="66" spans="1:9" x14ac:dyDescent="0.3">
      <c r="A66" s="10"/>
      <c r="B66" s="13" t="s">
        <v>13</v>
      </c>
      <c r="C66" s="16" t="s">
        <v>23</v>
      </c>
      <c r="D66" s="20">
        <f t="shared" si="4"/>
        <v>0</v>
      </c>
      <c r="E66" s="22"/>
      <c r="F66" s="23"/>
      <c r="G66" s="20"/>
      <c r="H66" s="20" t="e">
        <f t="shared" si="5"/>
        <v>#DIV/0!</v>
      </c>
    </row>
    <row r="67" spans="1:9" x14ac:dyDescent="0.3">
      <c r="A67" s="10"/>
      <c r="B67" s="13" t="s">
        <v>13</v>
      </c>
      <c r="C67" s="16" t="s">
        <v>24</v>
      </c>
      <c r="D67" s="20">
        <f t="shared" si="4"/>
        <v>0</v>
      </c>
      <c r="E67" s="22"/>
      <c r="F67" s="23"/>
      <c r="G67" s="20"/>
      <c r="H67" s="20" t="e">
        <f t="shared" si="5"/>
        <v>#DIV/0!</v>
      </c>
    </row>
    <row r="68" spans="1:9" x14ac:dyDescent="0.3">
      <c r="A68" s="10"/>
      <c r="B68" s="13" t="s">
        <v>14</v>
      </c>
      <c r="C68" s="16" t="s">
        <v>66</v>
      </c>
      <c r="D68" s="20">
        <f t="shared" si="4"/>
        <v>0</v>
      </c>
      <c r="E68" s="22"/>
      <c r="F68" s="23"/>
      <c r="G68" s="20"/>
      <c r="H68" s="20" t="e">
        <f t="shared" si="5"/>
        <v>#DIV/0!</v>
      </c>
    </row>
    <row r="69" spans="1:9" x14ac:dyDescent="0.3">
      <c r="A69" s="11"/>
      <c r="B69" s="13" t="s">
        <v>14</v>
      </c>
      <c r="C69" s="16" t="s">
        <v>26</v>
      </c>
      <c r="D69" s="26">
        <f t="shared" si="4"/>
        <v>0</v>
      </c>
      <c r="E69" s="24"/>
      <c r="F69" s="25"/>
      <c r="G69" s="26"/>
      <c r="H69" s="20" t="e">
        <f t="shared" si="5"/>
        <v>#DIV/0!</v>
      </c>
    </row>
    <row r="70" spans="1:9" x14ac:dyDescent="0.3">
      <c r="A70" s="11"/>
      <c r="B70" s="13" t="s">
        <v>14</v>
      </c>
      <c r="C70" s="16" t="s">
        <v>55</v>
      </c>
      <c r="D70" s="26">
        <f t="shared" si="4"/>
        <v>0</v>
      </c>
      <c r="E70" s="24"/>
      <c r="F70" s="25"/>
      <c r="G70" s="26"/>
      <c r="H70" s="20" t="e">
        <f t="shared" si="5"/>
        <v>#DIV/0!</v>
      </c>
    </row>
    <row r="71" spans="1:9" x14ac:dyDescent="0.3">
      <c r="A71" s="11"/>
      <c r="B71" s="13" t="s">
        <v>14</v>
      </c>
      <c r="C71" s="16" t="s">
        <v>27</v>
      </c>
      <c r="D71" s="26">
        <f t="shared" si="4"/>
        <v>0</v>
      </c>
      <c r="E71" s="24"/>
      <c r="F71" s="25"/>
      <c r="G71" s="26"/>
      <c r="H71" s="20" t="e">
        <f t="shared" si="5"/>
        <v>#DIV/0!</v>
      </c>
    </row>
    <row r="72" spans="1:9" x14ac:dyDescent="0.3">
      <c r="A72" s="11"/>
      <c r="B72" s="13" t="s">
        <v>14</v>
      </c>
      <c r="C72" s="16" t="s">
        <v>28</v>
      </c>
      <c r="D72" s="26">
        <f t="shared" si="4"/>
        <v>0</v>
      </c>
      <c r="E72" s="24"/>
      <c r="F72" s="25"/>
      <c r="G72" s="26"/>
      <c r="H72" s="20" t="e">
        <f t="shared" si="5"/>
        <v>#DIV/0!</v>
      </c>
    </row>
    <row r="73" spans="1:9" ht="15" thickBot="1" x14ac:dyDescent="0.35">
      <c r="A73" s="15"/>
      <c r="B73" s="14" t="s">
        <v>14</v>
      </c>
      <c r="C73" s="17" t="s">
        <v>29</v>
      </c>
      <c r="D73" s="29">
        <f t="shared" si="4"/>
        <v>0</v>
      </c>
      <c r="E73" s="27"/>
      <c r="F73" s="28"/>
      <c r="G73" s="29"/>
      <c r="H73" s="21" t="e">
        <f t="shared" si="5"/>
        <v>#DIV/0!</v>
      </c>
    </row>
    <row r="74" spans="1:9" ht="15" thickBot="1" x14ac:dyDescent="0.35">
      <c r="A74" s="90" t="s">
        <v>3</v>
      </c>
      <c r="B74" s="91"/>
      <c r="C74" s="91"/>
      <c r="D74" s="36">
        <f>SUM(D57:D73)</f>
        <v>8040000</v>
      </c>
      <c r="E74" s="37">
        <f>SUM(E57:E73)</f>
        <v>6834000</v>
      </c>
      <c r="F74" s="38">
        <f>SUM(F57:F73)</f>
        <v>0</v>
      </c>
      <c r="G74" s="36">
        <f>SUM(G57:G73)</f>
        <v>1206000</v>
      </c>
      <c r="H74" s="36">
        <f t="shared" si="5"/>
        <v>85</v>
      </c>
    </row>
    <row r="75" spans="1:9" ht="15" thickBot="1" x14ac:dyDescent="0.35">
      <c r="E75" s="90" t="s">
        <v>64</v>
      </c>
      <c r="F75" s="91"/>
      <c r="G75" s="103"/>
      <c r="H75" s="19">
        <f>+E76/$E$249*100</f>
        <v>0.67588094031068979</v>
      </c>
    </row>
    <row r="76" spans="1:9" ht="15" thickBot="1" x14ac:dyDescent="0.35">
      <c r="C76" s="88" t="s">
        <v>67</v>
      </c>
      <c r="D76" s="89"/>
      <c r="E76" s="67">
        <f>+E51+E74</f>
        <v>6834000</v>
      </c>
    </row>
    <row r="78" spans="1:9" ht="15" thickBot="1" x14ac:dyDescent="0.35">
      <c r="A78" s="41"/>
      <c r="B78" s="41"/>
      <c r="C78" s="41"/>
      <c r="D78" s="41"/>
      <c r="E78" s="42"/>
      <c r="F78" s="42"/>
      <c r="G78" s="42"/>
      <c r="H78" s="42"/>
      <c r="I78" s="42"/>
    </row>
    <row r="79" spans="1:9" ht="17.25" customHeight="1" thickBot="1" x14ac:dyDescent="0.35">
      <c r="A79" s="92" t="s">
        <v>33</v>
      </c>
      <c r="B79" s="93"/>
      <c r="C79" s="93"/>
      <c r="D79" s="93"/>
      <c r="E79" s="93"/>
      <c r="F79" s="93"/>
      <c r="G79" s="93"/>
      <c r="H79" s="94"/>
    </row>
    <row r="80" spans="1:9" s="6" customFormat="1" ht="18" customHeight="1" x14ac:dyDescent="0.3">
      <c r="A80" s="95" t="s">
        <v>9</v>
      </c>
      <c r="B80" s="97" t="s">
        <v>10</v>
      </c>
      <c r="C80" s="99" t="s">
        <v>57</v>
      </c>
      <c r="D80" s="95" t="s">
        <v>4</v>
      </c>
      <c r="E80" s="101" t="s">
        <v>0</v>
      </c>
      <c r="F80" s="102"/>
      <c r="G80" s="99" t="s">
        <v>2</v>
      </c>
      <c r="H80" s="95" t="s">
        <v>5</v>
      </c>
    </row>
    <row r="81" spans="1:12" s="6" customFormat="1" ht="43.2" customHeight="1" thickBot="1" x14ac:dyDescent="0.35">
      <c r="A81" s="96"/>
      <c r="B81" s="98"/>
      <c r="C81" s="100"/>
      <c r="D81" s="96"/>
      <c r="E81" s="76" t="s">
        <v>1</v>
      </c>
      <c r="F81" s="77" t="s">
        <v>15</v>
      </c>
      <c r="G81" s="100"/>
      <c r="H81" s="96"/>
    </row>
    <row r="82" spans="1:12" x14ac:dyDescent="0.3">
      <c r="A82" s="9"/>
      <c r="B82" s="34" t="s">
        <v>6</v>
      </c>
      <c r="C82" s="35" t="s">
        <v>25</v>
      </c>
      <c r="D82" s="20">
        <f>+E82+F82+G82</f>
        <v>0</v>
      </c>
      <c r="E82" s="22"/>
      <c r="F82" s="23"/>
      <c r="G82" s="20"/>
      <c r="H82" s="20" t="e">
        <f>+E82/D82*100</f>
        <v>#DIV/0!</v>
      </c>
    </row>
    <row r="83" spans="1:12" x14ac:dyDescent="0.3">
      <c r="A83" s="10"/>
      <c r="B83" s="13" t="s">
        <v>7</v>
      </c>
      <c r="C83" s="16" t="s">
        <v>68</v>
      </c>
      <c r="D83" s="20">
        <f t="shared" ref="D83:D98" si="6">+E83+F83+G83</f>
        <v>66100000</v>
      </c>
      <c r="E83" s="22">
        <v>56185000</v>
      </c>
      <c r="F83" s="23"/>
      <c r="G83" s="20">
        <v>9915000</v>
      </c>
      <c r="H83" s="20">
        <f t="shared" ref="H83:H99" si="7">+E83/D83*100</f>
        <v>85</v>
      </c>
    </row>
    <row r="84" spans="1:12" x14ac:dyDescent="0.3">
      <c r="A84" s="10"/>
      <c r="B84" s="13" t="s">
        <v>11</v>
      </c>
      <c r="C84" s="16" t="s">
        <v>16</v>
      </c>
      <c r="D84" s="20">
        <f t="shared" si="6"/>
        <v>0</v>
      </c>
      <c r="E84" s="22"/>
      <c r="F84" s="23"/>
      <c r="G84" s="20"/>
      <c r="H84" s="20" t="e">
        <f t="shared" si="7"/>
        <v>#DIV/0!</v>
      </c>
      <c r="J84" s="80"/>
    </row>
    <row r="85" spans="1:12" x14ac:dyDescent="0.3">
      <c r="A85" s="10"/>
      <c r="B85" s="13" t="s">
        <v>11</v>
      </c>
      <c r="C85" s="16" t="s">
        <v>17</v>
      </c>
      <c r="D85" s="20">
        <f t="shared" si="6"/>
        <v>41450813</v>
      </c>
      <c r="E85" s="22">
        <v>35233192</v>
      </c>
      <c r="F85" s="23">
        <v>2072540</v>
      </c>
      <c r="G85" s="20">
        <v>4145081</v>
      </c>
      <c r="H85" s="20">
        <f t="shared" si="7"/>
        <v>85.000002291873017</v>
      </c>
      <c r="J85" s="80"/>
      <c r="K85" s="44"/>
    </row>
    <row r="86" spans="1:12" x14ac:dyDescent="0.3">
      <c r="A86" s="10"/>
      <c r="B86" s="13" t="s">
        <v>11</v>
      </c>
      <c r="C86" s="16" t="s">
        <v>18</v>
      </c>
      <c r="D86" s="79">
        <f t="shared" si="6"/>
        <v>0</v>
      </c>
      <c r="E86" s="126">
        <v>0</v>
      </c>
      <c r="F86" s="127">
        <v>0</v>
      </c>
      <c r="G86" s="79">
        <v>0</v>
      </c>
      <c r="H86" s="79" t="e">
        <f t="shared" si="7"/>
        <v>#DIV/0!</v>
      </c>
      <c r="J86" s="80"/>
    </row>
    <row r="87" spans="1:12" x14ac:dyDescent="0.3">
      <c r="A87" s="10"/>
      <c r="B87" s="13" t="s">
        <v>12</v>
      </c>
      <c r="C87" s="16" t="s">
        <v>19</v>
      </c>
      <c r="D87" s="20">
        <f t="shared" si="6"/>
        <v>0</v>
      </c>
      <c r="E87" s="22"/>
      <c r="F87" s="23"/>
      <c r="G87" s="20"/>
      <c r="H87" s="20" t="e">
        <f t="shared" si="7"/>
        <v>#DIV/0!</v>
      </c>
      <c r="J87" s="82"/>
      <c r="K87" s="82"/>
      <c r="L87" s="82"/>
    </row>
    <row r="88" spans="1:12" x14ac:dyDescent="0.3">
      <c r="A88" s="10"/>
      <c r="B88" s="13" t="s">
        <v>12</v>
      </c>
      <c r="C88" s="16" t="s">
        <v>20</v>
      </c>
      <c r="D88" s="20">
        <f t="shared" si="6"/>
        <v>25000000</v>
      </c>
      <c r="E88" s="22">
        <v>21250000</v>
      </c>
      <c r="F88" s="23">
        <v>2100000</v>
      </c>
      <c r="G88" s="20">
        <v>1650000</v>
      </c>
      <c r="H88" s="20">
        <f t="shared" si="7"/>
        <v>85</v>
      </c>
      <c r="J88" s="82"/>
      <c r="K88" s="83"/>
      <c r="L88" s="82"/>
    </row>
    <row r="89" spans="1:12" x14ac:dyDescent="0.3">
      <c r="A89" s="10"/>
      <c r="B89" s="13" t="s">
        <v>13</v>
      </c>
      <c r="C89" s="16" t="s">
        <v>21</v>
      </c>
      <c r="D89" s="20">
        <f t="shared" si="6"/>
        <v>83764705.879999995</v>
      </c>
      <c r="E89" s="22">
        <v>71200000</v>
      </c>
      <c r="F89" s="23"/>
      <c r="G89" s="20">
        <v>12564705.880000001</v>
      </c>
      <c r="H89" s="20">
        <f t="shared" si="7"/>
        <v>85.000000002387637</v>
      </c>
      <c r="J89" s="82"/>
      <c r="K89" s="82"/>
      <c r="L89" s="82"/>
    </row>
    <row r="90" spans="1:12" x14ac:dyDescent="0.3">
      <c r="A90" s="10"/>
      <c r="B90" s="13" t="s">
        <v>13</v>
      </c>
      <c r="C90" s="16" t="s">
        <v>22</v>
      </c>
      <c r="D90" s="20">
        <f t="shared" si="6"/>
        <v>0</v>
      </c>
      <c r="E90" s="22"/>
      <c r="F90" s="23"/>
      <c r="G90" s="20"/>
      <c r="H90" s="20" t="e">
        <f t="shared" si="7"/>
        <v>#DIV/0!</v>
      </c>
      <c r="J90" s="82"/>
      <c r="K90" s="82"/>
      <c r="L90" s="82"/>
    </row>
    <row r="91" spans="1:12" x14ac:dyDescent="0.3">
      <c r="A91" s="10"/>
      <c r="B91" s="13" t="s">
        <v>13</v>
      </c>
      <c r="C91" s="16" t="s">
        <v>23</v>
      </c>
      <c r="D91" s="20">
        <f t="shared" si="6"/>
        <v>0</v>
      </c>
      <c r="E91" s="22"/>
      <c r="F91" s="23"/>
      <c r="G91" s="20"/>
      <c r="H91" s="20" t="e">
        <f t="shared" si="7"/>
        <v>#DIV/0!</v>
      </c>
      <c r="J91" s="82"/>
      <c r="K91" s="82"/>
      <c r="L91" s="82"/>
    </row>
    <row r="92" spans="1:12" x14ac:dyDescent="0.3">
      <c r="A92" s="10"/>
      <c r="B92" s="13" t="s">
        <v>13</v>
      </c>
      <c r="C92" s="16" t="s">
        <v>24</v>
      </c>
      <c r="D92" s="20">
        <f t="shared" si="6"/>
        <v>7000000</v>
      </c>
      <c r="E92" s="22">
        <v>5950000</v>
      </c>
      <c r="F92" s="23"/>
      <c r="G92" s="20">
        <v>1050000</v>
      </c>
      <c r="H92" s="20">
        <f t="shared" si="7"/>
        <v>85</v>
      </c>
      <c r="J92" s="82"/>
      <c r="K92" s="82"/>
      <c r="L92" s="82"/>
    </row>
    <row r="93" spans="1:12" x14ac:dyDescent="0.3">
      <c r="A93" s="10"/>
      <c r="B93" s="13" t="s">
        <v>14</v>
      </c>
      <c r="C93" s="16" t="s">
        <v>66</v>
      </c>
      <c r="D93" s="20">
        <f t="shared" si="6"/>
        <v>0</v>
      </c>
      <c r="E93" s="22"/>
      <c r="F93" s="23"/>
      <c r="G93" s="20"/>
      <c r="H93" s="20" t="e">
        <f t="shared" si="7"/>
        <v>#DIV/0!</v>
      </c>
      <c r="J93" s="82"/>
      <c r="K93" s="82"/>
      <c r="L93" s="82"/>
    </row>
    <row r="94" spans="1:12" x14ac:dyDescent="0.3">
      <c r="A94" s="11"/>
      <c r="B94" s="13" t="s">
        <v>14</v>
      </c>
      <c r="C94" s="16" t="s">
        <v>26</v>
      </c>
      <c r="D94" s="26">
        <f t="shared" si="6"/>
        <v>0</v>
      </c>
      <c r="E94" s="24"/>
      <c r="F94" s="25"/>
      <c r="G94" s="26"/>
      <c r="H94" s="20" t="e">
        <f t="shared" si="7"/>
        <v>#DIV/0!</v>
      </c>
    </row>
    <row r="95" spans="1:12" x14ac:dyDescent="0.3">
      <c r="A95" s="11"/>
      <c r="B95" s="13" t="s">
        <v>14</v>
      </c>
      <c r="C95" s="16" t="s">
        <v>55</v>
      </c>
      <c r="D95" s="26">
        <f t="shared" si="6"/>
        <v>0</v>
      </c>
      <c r="E95" s="24"/>
      <c r="F95" s="25"/>
      <c r="G95" s="26"/>
      <c r="H95" s="20" t="e">
        <f t="shared" si="7"/>
        <v>#DIV/0!</v>
      </c>
    </row>
    <row r="96" spans="1:12" x14ac:dyDescent="0.3">
      <c r="A96" s="11"/>
      <c r="B96" s="13" t="s">
        <v>14</v>
      </c>
      <c r="C96" s="16" t="s">
        <v>27</v>
      </c>
      <c r="D96" s="26">
        <f t="shared" si="6"/>
        <v>0</v>
      </c>
      <c r="E96" s="24"/>
      <c r="F96" s="25"/>
      <c r="G96" s="26"/>
      <c r="H96" s="20" t="e">
        <f t="shared" si="7"/>
        <v>#DIV/0!</v>
      </c>
    </row>
    <row r="97" spans="1:10" x14ac:dyDescent="0.3">
      <c r="A97" s="11"/>
      <c r="B97" s="13" t="s">
        <v>14</v>
      </c>
      <c r="C97" s="16" t="s">
        <v>28</v>
      </c>
      <c r="D97" s="26">
        <f t="shared" si="6"/>
        <v>0</v>
      </c>
      <c r="E97" s="24"/>
      <c r="F97" s="25"/>
      <c r="G97" s="26"/>
      <c r="H97" s="20" t="e">
        <f t="shared" si="7"/>
        <v>#DIV/0!</v>
      </c>
    </row>
    <row r="98" spans="1:10" ht="15" thickBot="1" x14ac:dyDescent="0.35">
      <c r="A98" s="15"/>
      <c r="B98" s="14" t="s">
        <v>14</v>
      </c>
      <c r="C98" s="17" t="s">
        <v>29</v>
      </c>
      <c r="D98" s="29">
        <f t="shared" si="6"/>
        <v>0</v>
      </c>
      <c r="E98" s="27"/>
      <c r="F98" s="28"/>
      <c r="G98" s="29"/>
      <c r="H98" s="21" t="e">
        <f t="shared" si="7"/>
        <v>#DIV/0!</v>
      </c>
    </row>
    <row r="99" spans="1:10" ht="15" thickBot="1" x14ac:dyDescent="0.35">
      <c r="A99" s="90" t="s">
        <v>3</v>
      </c>
      <c r="B99" s="91"/>
      <c r="C99" s="91"/>
      <c r="D99" s="36">
        <f>SUM(D82:D98)</f>
        <v>223315518.88</v>
      </c>
      <c r="E99" s="37">
        <f>SUM(E82:E98)</f>
        <v>189818192</v>
      </c>
      <c r="F99" s="38">
        <f>SUM(F82:F98)</f>
        <v>4172540</v>
      </c>
      <c r="G99" s="36">
        <f>SUM(G82:G98)</f>
        <v>29324786.880000003</v>
      </c>
      <c r="H99" s="36">
        <f t="shared" si="7"/>
        <v>85.000000426302663</v>
      </c>
    </row>
    <row r="100" spans="1:10" ht="15" thickBot="1" x14ac:dyDescent="0.35">
      <c r="E100" s="90" t="s">
        <v>64</v>
      </c>
      <c r="F100" s="91"/>
      <c r="G100" s="103"/>
      <c r="H100" s="19">
        <f>+E101/$E$249*100</f>
        <v>19.448854030307039</v>
      </c>
    </row>
    <row r="101" spans="1:10" ht="15" thickBot="1" x14ac:dyDescent="0.35">
      <c r="C101" s="88" t="s">
        <v>67</v>
      </c>
      <c r="D101" s="89"/>
      <c r="E101" s="67">
        <f>+E76+E99</f>
        <v>196652192</v>
      </c>
    </row>
    <row r="103" spans="1:10" ht="15" thickBot="1" x14ac:dyDescent="0.35">
      <c r="A103" s="41"/>
      <c r="B103" s="41"/>
      <c r="C103" s="41"/>
      <c r="D103" s="41"/>
      <c r="E103" s="42"/>
      <c r="F103" s="42"/>
      <c r="G103" s="42"/>
      <c r="H103" s="42"/>
      <c r="I103" s="42"/>
    </row>
    <row r="104" spans="1:10" ht="17.25" customHeight="1" thickBot="1" x14ac:dyDescent="0.35">
      <c r="A104" s="92" t="s">
        <v>34</v>
      </c>
      <c r="B104" s="93"/>
      <c r="C104" s="93"/>
      <c r="D104" s="93"/>
      <c r="E104" s="93"/>
      <c r="F104" s="93"/>
      <c r="G104" s="93"/>
      <c r="H104" s="94"/>
    </row>
    <row r="105" spans="1:10" s="6" customFormat="1" ht="16.95" customHeight="1" x14ac:dyDescent="0.3">
      <c r="A105" s="95" t="s">
        <v>9</v>
      </c>
      <c r="B105" s="97" t="s">
        <v>10</v>
      </c>
      <c r="C105" s="99" t="s">
        <v>57</v>
      </c>
      <c r="D105" s="95" t="s">
        <v>4</v>
      </c>
      <c r="E105" s="101" t="s">
        <v>0</v>
      </c>
      <c r="F105" s="102"/>
      <c r="G105" s="99" t="s">
        <v>2</v>
      </c>
      <c r="H105" s="95" t="s">
        <v>5</v>
      </c>
    </row>
    <row r="106" spans="1:10" s="6" customFormat="1" ht="42" customHeight="1" thickBot="1" x14ac:dyDescent="0.35">
      <c r="A106" s="96"/>
      <c r="B106" s="98"/>
      <c r="C106" s="100"/>
      <c r="D106" s="96"/>
      <c r="E106" s="76" t="s">
        <v>1</v>
      </c>
      <c r="F106" s="77" t="s">
        <v>15</v>
      </c>
      <c r="G106" s="100"/>
      <c r="H106" s="96"/>
    </row>
    <row r="107" spans="1:10" x14ac:dyDescent="0.3">
      <c r="A107" s="9"/>
      <c r="B107" s="34" t="s">
        <v>6</v>
      </c>
      <c r="C107" s="35" t="s">
        <v>25</v>
      </c>
      <c r="D107" s="20">
        <f>+E107+F107+G107</f>
        <v>0</v>
      </c>
      <c r="E107" s="22"/>
      <c r="F107" s="23"/>
      <c r="G107" s="20"/>
      <c r="H107" s="20" t="e">
        <f>+E107/D107*100</f>
        <v>#DIV/0!</v>
      </c>
    </row>
    <row r="108" spans="1:10" x14ac:dyDescent="0.3">
      <c r="A108" s="10"/>
      <c r="B108" s="13" t="s">
        <v>7</v>
      </c>
      <c r="C108" s="16" t="s">
        <v>68</v>
      </c>
      <c r="D108" s="20">
        <f t="shared" ref="D108:D123" si="8">+E108+F108+G108</f>
        <v>55698270</v>
      </c>
      <c r="E108" s="22">
        <v>47343529</v>
      </c>
      <c r="F108" s="23"/>
      <c r="G108" s="20">
        <v>8354741</v>
      </c>
      <c r="H108" s="20">
        <f t="shared" ref="H108:H124" si="9">+E108/D108*100</f>
        <v>84.999999102306049</v>
      </c>
    </row>
    <row r="109" spans="1:10" x14ac:dyDescent="0.3">
      <c r="A109" s="10"/>
      <c r="B109" s="13" t="s">
        <v>11</v>
      </c>
      <c r="C109" s="16" t="s">
        <v>16</v>
      </c>
      <c r="D109" s="20">
        <f t="shared" si="8"/>
        <v>0</v>
      </c>
      <c r="E109" s="22"/>
      <c r="F109" s="23"/>
      <c r="G109" s="20"/>
      <c r="H109" s="20" t="e">
        <f t="shared" si="9"/>
        <v>#DIV/0!</v>
      </c>
    </row>
    <row r="110" spans="1:10" x14ac:dyDescent="0.3">
      <c r="A110" s="10"/>
      <c r="B110" s="13" t="s">
        <v>11</v>
      </c>
      <c r="C110" s="16" t="s">
        <v>17</v>
      </c>
      <c r="D110" s="20">
        <f t="shared" si="8"/>
        <v>114150000</v>
      </c>
      <c r="E110" s="22">
        <v>97027500</v>
      </c>
      <c r="F110" s="23">
        <v>5707500</v>
      </c>
      <c r="G110" s="20">
        <v>11415000</v>
      </c>
      <c r="H110" s="20">
        <f t="shared" si="9"/>
        <v>85</v>
      </c>
    </row>
    <row r="111" spans="1:10" x14ac:dyDescent="0.3">
      <c r="A111" s="10"/>
      <c r="B111" s="13" t="s">
        <v>11</v>
      </c>
      <c r="C111" s="16" t="s">
        <v>18</v>
      </c>
      <c r="D111" s="79">
        <f t="shared" si="8"/>
        <v>0</v>
      </c>
      <c r="E111" s="126">
        <v>0</v>
      </c>
      <c r="F111" s="127">
        <v>0</v>
      </c>
      <c r="G111" s="79">
        <v>0</v>
      </c>
      <c r="H111" s="20" t="e">
        <f t="shared" si="9"/>
        <v>#DIV/0!</v>
      </c>
      <c r="J111" s="82"/>
    </row>
    <row r="112" spans="1:10" x14ac:dyDescent="0.3">
      <c r="A112" s="10"/>
      <c r="B112" s="13" t="s">
        <v>12</v>
      </c>
      <c r="C112" s="16" t="s">
        <v>19</v>
      </c>
      <c r="D112" s="20">
        <f t="shared" si="8"/>
        <v>0</v>
      </c>
      <c r="E112" s="22"/>
      <c r="F112" s="23"/>
      <c r="G112" s="20"/>
      <c r="H112" s="20" t="e">
        <f t="shared" si="9"/>
        <v>#DIV/0!</v>
      </c>
    </row>
    <row r="113" spans="1:10" x14ac:dyDescent="0.3">
      <c r="A113" s="10"/>
      <c r="B113" s="13" t="s">
        <v>12</v>
      </c>
      <c r="C113" s="16" t="s">
        <v>20</v>
      </c>
      <c r="D113" s="20">
        <f t="shared" si="8"/>
        <v>47312692.359999999</v>
      </c>
      <c r="E113" s="22">
        <v>40215788</v>
      </c>
      <c r="F113" s="23">
        <v>370588.24</v>
      </c>
      <c r="G113" s="20">
        <v>6726316.1200000001</v>
      </c>
      <c r="H113" s="20">
        <f t="shared" si="9"/>
        <v>84.999998930519538</v>
      </c>
    </row>
    <row r="114" spans="1:10" x14ac:dyDescent="0.3">
      <c r="A114" s="10"/>
      <c r="B114" s="13" t="s">
        <v>13</v>
      </c>
      <c r="C114" s="16" t="s">
        <v>21</v>
      </c>
      <c r="D114" s="20">
        <f t="shared" si="8"/>
        <v>24856186.600000001</v>
      </c>
      <c r="E114" s="22">
        <v>21127758.609999999</v>
      </c>
      <c r="F114" s="23"/>
      <c r="G114" s="20">
        <v>3728427.99</v>
      </c>
      <c r="H114" s="20">
        <f t="shared" si="9"/>
        <v>85</v>
      </c>
    </row>
    <row r="115" spans="1:10" x14ac:dyDescent="0.3">
      <c r="A115" s="10"/>
      <c r="B115" s="13" t="s">
        <v>13</v>
      </c>
      <c r="C115" s="16" t="s">
        <v>22</v>
      </c>
      <c r="D115" s="20">
        <f t="shared" si="8"/>
        <v>0</v>
      </c>
      <c r="E115" s="22"/>
      <c r="F115" s="23"/>
      <c r="G115" s="20"/>
      <c r="H115" s="20" t="e">
        <f t="shared" si="9"/>
        <v>#DIV/0!</v>
      </c>
    </row>
    <row r="116" spans="1:10" x14ac:dyDescent="0.3">
      <c r="A116" s="10"/>
      <c r="B116" s="13" t="s">
        <v>13</v>
      </c>
      <c r="C116" s="16" t="s">
        <v>23</v>
      </c>
      <c r="D116" s="20">
        <f t="shared" si="8"/>
        <v>10000000</v>
      </c>
      <c r="E116" s="22">
        <v>8500000</v>
      </c>
      <c r="F116" s="23"/>
      <c r="G116" s="20">
        <v>1500000</v>
      </c>
      <c r="H116" s="20">
        <f t="shared" si="9"/>
        <v>85</v>
      </c>
    </row>
    <row r="117" spans="1:10" x14ac:dyDescent="0.3">
      <c r="A117" s="10"/>
      <c r="B117" s="13" t="s">
        <v>13</v>
      </c>
      <c r="C117" s="16" t="s">
        <v>24</v>
      </c>
      <c r="D117" s="20">
        <f t="shared" si="8"/>
        <v>5380500</v>
      </c>
      <c r="E117" s="22">
        <v>4573425</v>
      </c>
      <c r="F117" s="23"/>
      <c r="G117" s="20">
        <v>807075</v>
      </c>
      <c r="H117" s="20">
        <f t="shared" si="9"/>
        <v>85</v>
      </c>
    </row>
    <row r="118" spans="1:10" x14ac:dyDescent="0.3">
      <c r="A118" s="10"/>
      <c r="B118" s="13" t="s">
        <v>14</v>
      </c>
      <c r="C118" s="16" t="s">
        <v>66</v>
      </c>
      <c r="D118" s="20">
        <f t="shared" si="8"/>
        <v>21705000</v>
      </c>
      <c r="E118" s="22">
        <v>18449250</v>
      </c>
      <c r="F118" s="23"/>
      <c r="G118" s="20">
        <v>3255750</v>
      </c>
      <c r="H118" s="20">
        <f t="shared" si="9"/>
        <v>85</v>
      </c>
    </row>
    <row r="119" spans="1:10" x14ac:dyDescent="0.3">
      <c r="A119" s="11"/>
      <c r="B119" s="13" t="s">
        <v>14</v>
      </c>
      <c r="C119" s="16" t="s">
        <v>26</v>
      </c>
      <c r="D119" s="26">
        <f t="shared" si="8"/>
        <v>59620000</v>
      </c>
      <c r="E119" s="24">
        <v>50677000</v>
      </c>
      <c r="F119" s="25"/>
      <c r="G119" s="26">
        <v>8943000</v>
      </c>
      <c r="H119" s="20">
        <f t="shared" si="9"/>
        <v>85</v>
      </c>
    </row>
    <row r="120" spans="1:10" x14ac:dyDescent="0.3">
      <c r="A120" s="11"/>
      <c r="B120" s="13" t="s">
        <v>14</v>
      </c>
      <c r="C120" s="16" t="s">
        <v>55</v>
      </c>
      <c r="D120" s="26">
        <f t="shared" si="8"/>
        <v>0</v>
      </c>
      <c r="E120" s="24"/>
      <c r="F120" s="25"/>
      <c r="G120" s="26"/>
      <c r="H120" s="20" t="e">
        <f t="shared" si="9"/>
        <v>#DIV/0!</v>
      </c>
    </row>
    <row r="121" spans="1:10" x14ac:dyDescent="0.3">
      <c r="A121" s="11"/>
      <c r="B121" s="13" t="s">
        <v>14</v>
      </c>
      <c r="C121" s="16" t="s">
        <v>27</v>
      </c>
      <c r="D121" s="26">
        <f t="shared" si="8"/>
        <v>0</v>
      </c>
      <c r="E121" s="24"/>
      <c r="F121" s="25"/>
      <c r="G121" s="26"/>
      <c r="H121" s="20" t="e">
        <f t="shared" si="9"/>
        <v>#DIV/0!</v>
      </c>
    </row>
    <row r="122" spans="1:10" x14ac:dyDescent="0.3">
      <c r="A122" s="11"/>
      <c r="B122" s="13" t="s">
        <v>14</v>
      </c>
      <c r="C122" s="16" t="s">
        <v>28</v>
      </c>
      <c r="D122" s="26">
        <f t="shared" si="8"/>
        <v>0</v>
      </c>
      <c r="E122" s="24"/>
      <c r="F122" s="25"/>
      <c r="G122" s="26"/>
      <c r="H122" s="20" t="e">
        <f t="shared" si="9"/>
        <v>#DIV/0!</v>
      </c>
    </row>
    <row r="123" spans="1:10" ht="15" thickBot="1" x14ac:dyDescent="0.35">
      <c r="A123" s="15"/>
      <c r="B123" s="14" t="s">
        <v>14</v>
      </c>
      <c r="C123" s="17" t="s">
        <v>29</v>
      </c>
      <c r="D123" s="29">
        <f t="shared" si="8"/>
        <v>0</v>
      </c>
      <c r="E123" s="27"/>
      <c r="F123" s="28"/>
      <c r="G123" s="29"/>
      <c r="H123" s="21" t="e">
        <f t="shared" si="9"/>
        <v>#DIV/0!</v>
      </c>
    </row>
    <row r="124" spans="1:10" ht="15" thickBot="1" x14ac:dyDescent="0.35">
      <c r="A124" s="90" t="s">
        <v>3</v>
      </c>
      <c r="B124" s="91"/>
      <c r="C124" s="91"/>
      <c r="D124" s="36">
        <f>SUM(D107:D123)</f>
        <v>338722648.96000004</v>
      </c>
      <c r="E124" s="37">
        <f>SUM(E107:E123)</f>
        <v>287914250.61000001</v>
      </c>
      <c r="F124" s="38">
        <f>SUM(F107:F123)</f>
        <v>6078088.2400000002</v>
      </c>
      <c r="G124" s="36">
        <f>SUM(G107:G123)</f>
        <v>44730310.109999999</v>
      </c>
      <c r="H124" s="36">
        <f t="shared" si="9"/>
        <v>84.999999703001848</v>
      </c>
    </row>
    <row r="125" spans="1:10" ht="15" thickBot="1" x14ac:dyDescent="0.35">
      <c r="E125" s="90" t="s">
        <v>64</v>
      </c>
      <c r="F125" s="91"/>
      <c r="G125" s="103"/>
      <c r="H125" s="19">
        <f>+E126/$E$249*100</f>
        <v>47.923503493452259</v>
      </c>
      <c r="I125" s="72">
        <v>0.17080000000000001</v>
      </c>
      <c r="J125" s="73" t="s">
        <v>69</v>
      </c>
    </row>
    <row r="126" spans="1:10" ht="15" thickBot="1" x14ac:dyDescent="0.35">
      <c r="C126" s="88" t="s">
        <v>67</v>
      </c>
      <c r="D126" s="89"/>
      <c r="E126" s="67">
        <f>+E101+E124</f>
        <v>484566442.61000001</v>
      </c>
    </row>
    <row r="128" spans="1:10" ht="15" thickBot="1" x14ac:dyDescent="0.35">
      <c r="A128" s="41"/>
      <c r="B128" s="41"/>
      <c r="C128" s="41"/>
      <c r="D128" s="41"/>
      <c r="E128" s="42"/>
      <c r="F128" s="42"/>
      <c r="G128" s="42"/>
      <c r="H128" s="42"/>
      <c r="I128" s="42"/>
    </row>
    <row r="129" spans="1:8" ht="17.25" customHeight="1" thickBot="1" x14ac:dyDescent="0.35">
      <c r="A129" s="92" t="s">
        <v>35</v>
      </c>
      <c r="B129" s="93"/>
      <c r="C129" s="93"/>
      <c r="D129" s="93"/>
      <c r="E129" s="93"/>
      <c r="F129" s="93"/>
      <c r="G129" s="93"/>
      <c r="H129" s="94"/>
    </row>
    <row r="130" spans="1:8" s="6" customFormat="1" ht="16.2" customHeight="1" x14ac:dyDescent="0.3">
      <c r="A130" s="95" t="s">
        <v>9</v>
      </c>
      <c r="B130" s="97" t="s">
        <v>10</v>
      </c>
      <c r="C130" s="99" t="s">
        <v>57</v>
      </c>
      <c r="D130" s="95" t="s">
        <v>4</v>
      </c>
      <c r="E130" s="101" t="s">
        <v>0</v>
      </c>
      <c r="F130" s="102"/>
      <c r="G130" s="99" t="s">
        <v>2</v>
      </c>
      <c r="H130" s="95" t="s">
        <v>5</v>
      </c>
    </row>
    <row r="131" spans="1:8" s="6" customFormat="1" ht="43.2" customHeight="1" thickBot="1" x14ac:dyDescent="0.35">
      <c r="A131" s="96"/>
      <c r="B131" s="98"/>
      <c r="C131" s="100"/>
      <c r="D131" s="96"/>
      <c r="E131" s="76" t="s">
        <v>1</v>
      </c>
      <c r="F131" s="77" t="s">
        <v>15</v>
      </c>
      <c r="G131" s="100"/>
      <c r="H131" s="96"/>
    </row>
    <row r="132" spans="1:8" x14ac:dyDescent="0.3">
      <c r="A132" s="9"/>
      <c r="B132" s="34" t="s">
        <v>6</v>
      </c>
      <c r="C132" s="35" t="s">
        <v>25</v>
      </c>
      <c r="D132" s="20">
        <f>+E132+F132+G132</f>
        <v>0</v>
      </c>
      <c r="E132" s="22"/>
      <c r="F132" s="23"/>
      <c r="G132" s="20"/>
      <c r="H132" s="20" t="e">
        <f>+E132/D132*100</f>
        <v>#DIV/0!</v>
      </c>
    </row>
    <row r="133" spans="1:8" x14ac:dyDescent="0.3">
      <c r="A133" s="10"/>
      <c r="B133" s="13" t="s">
        <v>7</v>
      </c>
      <c r="C133" s="16" t="s">
        <v>68</v>
      </c>
      <c r="D133" s="20">
        <f t="shared" ref="D133:D148" si="10">+E133+F133+G133</f>
        <v>50839858.649999999</v>
      </c>
      <c r="E133" s="22">
        <v>43213879.850000001</v>
      </c>
      <c r="F133" s="23"/>
      <c r="G133" s="20">
        <v>7625978.7999999998</v>
      </c>
      <c r="H133" s="20">
        <f t="shared" ref="H133:H149" si="11">+E133/D133*100</f>
        <v>84.999999995082604</v>
      </c>
    </row>
    <row r="134" spans="1:8" x14ac:dyDescent="0.3">
      <c r="A134" s="10"/>
      <c r="B134" s="13" t="s">
        <v>11</v>
      </c>
      <c r="C134" s="16" t="s">
        <v>16</v>
      </c>
      <c r="D134" s="20">
        <f t="shared" si="10"/>
        <v>0</v>
      </c>
      <c r="E134" s="22"/>
      <c r="F134" s="23"/>
      <c r="G134" s="20"/>
      <c r="H134" s="20" t="e">
        <f t="shared" si="11"/>
        <v>#DIV/0!</v>
      </c>
    </row>
    <row r="135" spans="1:8" x14ac:dyDescent="0.3">
      <c r="A135" s="10"/>
      <c r="B135" s="13" t="s">
        <v>11</v>
      </c>
      <c r="C135" s="16" t="s">
        <v>17</v>
      </c>
      <c r="D135" s="20">
        <f t="shared" si="10"/>
        <v>46800000</v>
      </c>
      <c r="E135" s="22">
        <v>39780000</v>
      </c>
      <c r="F135" s="23">
        <v>2340000</v>
      </c>
      <c r="G135" s="20">
        <v>4680000</v>
      </c>
      <c r="H135" s="20">
        <f t="shared" si="11"/>
        <v>85</v>
      </c>
    </row>
    <row r="136" spans="1:8" x14ac:dyDescent="0.3">
      <c r="A136" s="10"/>
      <c r="B136" s="13" t="s">
        <v>11</v>
      </c>
      <c r="C136" s="16" t="s">
        <v>18</v>
      </c>
      <c r="D136" s="79">
        <f t="shared" si="10"/>
        <v>4090000</v>
      </c>
      <c r="E136" s="126">
        <v>3476500</v>
      </c>
      <c r="F136" s="127">
        <v>409000</v>
      </c>
      <c r="G136" s="79">
        <v>204500</v>
      </c>
      <c r="H136" s="20">
        <f t="shared" si="11"/>
        <v>85</v>
      </c>
    </row>
    <row r="137" spans="1:8" x14ac:dyDescent="0.3">
      <c r="A137" s="10"/>
      <c r="B137" s="13" t="s">
        <v>12</v>
      </c>
      <c r="C137" s="16" t="s">
        <v>19</v>
      </c>
      <c r="D137" s="20">
        <f t="shared" si="10"/>
        <v>0</v>
      </c>
      <c r="E137" s="22"/>
      <c r="F137" s="23"/>
      <c r="G137" s="20"/>
      <c r="H137" s="20" t="e">
        <f t="shared" si="11"/>
        <v>#DIV/0!</v>
      </c>
    </row>
    <row r="138" spans="1:8" x14ac:dyDescent="0.3">
      <c r="A138" s="10"/>
      <c r="B138" s="13" t="s">
        <v>12</v>
      </c>
      <c r="C138" s="16" t="s">
        <v>20</v>
      </c>
      <c r="D138" s="20">
        <f t="shared" si="10"/>
        <v>0</v>
      </c>
      <c r="E138" s="22"/>
      <c r="F138" s="23"/>
      <c r="G138" s="20"/>
      <c r="H138" s="20" t="e">
        <f t="shared" si="11"/>
        <v>#DIV/0!</v>
      </c>
    </row>
    <row r="139" spans="1:8" x14ac:dyDescent="0.3">
      <c r="A139" s="10"/>
      <c r="B139" s="13" t="s">
        <v>13</v>
      </c>
      <c r="C139" s="16" t="s">
        <v>21</v>
      </c>
      <c r="D139" s="20">
        <f t="shared" si="10"/>
        <v>0</v>
      </c>
      <c r="E139" s="22"/>
      <c r="F139" s="23"/>
      <c r="G139" s="20"/>
      <c r="H139" s="20" t="e">
        <f t="shared" si="11"/>
        <v>#DIV/0!</v>
      </c>
    </row>
    <row r="140" spans="1:8" x14ac:dyDescent="0.3">
      <c r="A140" s="10"/>
      <c r="B140" s="13" t="s">
        <v>13</v>
      </c>
      <c r="C140" s="16" t="s">
        <v>22</v>
      </c>
      <c r="D140" s="20">
        <f t="shared" si="10"/>
        <v>0</v>
      </c>
      <c r="E140" s="22"/>
      <c r="F140" s="23"/>
      <c r="G140" s="20"/>
      <c r="H140" s="20" t="e">
        <f t="shared" si="11"/>
        <v>#DIV/0!</v>
      </c>
    </row>
    <row r="141" spans="1:8" x14ac:dyDescent="0.3">
      <c r="A141" s="10"/>
      <c r="B141" s="13" t="s">
        <v>13</v>
      </c>
      <c r="C141" s="16" t="s">
        <v>23</v>
      </c>
      <c r="D141" s="20">
        <f t="shared" si="10"/>
        <v>10000000</v>
      </c>
      <c r="E141" s="22">
        <v>8500000</v>
      </c>
      <c r="F141" s="23"/>
      <c r="G141" s="20">
        <v>1500000</v>
      </c>
      <c r="H141" s="20">
        <f t="shared" si="11"/>
        <v>85</v>
      </c>
    </row>
    <row r="142" spans="1:8" x14ac:dyDescent="0.3">
      <c r="A142" s="10"/>
      <c r="B142" s="13" t="s">
        <v>13</v>
      </c>
      <c r="C142" s="16" t="s">
        <v>24</v>
      </c>
      <c r="D142" s="20">
        <f t="shared" si="10"/>
        <v>5000000</v>
      </c>
      <c r="E142" s="22">
        <v>4250000</v>
      </c>
      <c r="F142" s="23"/>
      <c r="G142" s="20">
        <v>750000</v>
      </c>
      <c r="H142" s="20">
        <f t="shared" si="11"/>
        <v>85</v>
      </c>
    </row>
    <row r="143" spans="1:8" x14ac:dyDescent="0.3">
      <c r="A143" s="10"/>
      <c r="B143" s="13" t="s">
        <v>14</v>
      </c>
      <c r="C143" s="16" t="s">
        <v>66</v>
      </c>
      <c r="D143" s="20">
        <f t="shared" si="10"/>
        <v>26060000</v>
      </c>
      <c r="E143" s="22">
        <v>22151000</v>
      </c>
      <c r="F143" s="23"/>
      <c r="G143" s="20">
        <v>3909000</v>
      </c>
      <c r="H143" s="20">
        <f t="shared" si="11"/>
        <v>85</v>
      </c>
    </row>
    <row r="144" spans="1:8" x14ac:dyDescent="0.3">
      <c r="A144" s="11"/>
      <c r="B144" s="13" t="s">
        <v>14</v>
      </c>
      <c r="C144" s="16" t="s">
        <v>26</v>
      </c>
      <c r="D144" s="26">
        <f t="shared" si="10"/>
        <v>70366209.450000003</v>
      </c>
      <c r="E144" s="24">
        <v>59811278.030000001</v>
      </c>
      <c r="F144" s="25"/>
      <c r="G144" s="26">
        <v>10554931.42</v>
      </c>
      <c r="H144" s="20">
        <f t="shared" si="11"/>
        <v>84.999999996447158</v>
      </c>
    </row>
    <row r="145" spans="1:12" x14ac:dyDescent="0.3">
      <c r="A145" s="11"/>
      <c r="B145" s="13" t="s">
        <v>14</v>
      </c>
      <c r="C145" s="16" t="s">
        <v>55</v>
      </c>
      <c r="D145" s="26">
        <f t="shared" si="10"/>
        <v>0</v>
      </c>
      <c r="E145" s="24"/>
      <c r="F145" s="25"/>
      <c r="G145" s="26"/>
      <c r="H145" s="20" t="e">
        <f t="shared" si="11"/>
        <v>#DIV/0!</v>
      </c>
    </row>
    <row r="146" spans="1:12" x14ac:dyDescent="0.3">
      <c r="A146" s="11"/>
      <c r="B146" s="13" t="s">
        <v>14</v>
      </c>
      <c r="C146" s="16" t="s">
        <v>27</v>
      </c>
      <c r="D146" s="26">
        <f t="shared" si="10"/>
        <v>15201500</v>
      </c>
      <c r="E146" s="24">
        <v>12921275</v>
      </c>
      <c r="F146" s="25"/>
      <c r="G146" s="26">
        <v>2280225</v>
      </c>
      <c r="H146" s="20">
        <f t="shared" si="11"/>
        <v>85</v>
      </c>
    </row>
    <row r="147" spans="1:12" x14ac:dyDescent="0.3">
      <c r="A147" s="11"/>
      <c r="B147" s="13" t="s">
        <v>14</v>
      </c>
      <c r="C147" s="16" t="s">
        <v>28</v>
      </c>
      <c r="D147" s="26">
        <f t="shared" si="10"/>
        <v>25378000</v>
      </c>
      <c r="E147" s="24">
        <v>21571300</v>
      </c>
      <c r="F147" s="25"/>
      <c r="G147" s="26">
        <v>3806700</v>
      </c>
      <c r="H147" s="20">
        <f t="shared" si="11"/>
        <v>85</v>
      </c>
    </row>
    <row r="148" spans="1:12" ht="15" thickBot="1" x14ac:dyDescent="0.35">
      <c r="A148" s="15"/>
      <c r="B148" s="14" t="s">
        <v>14</v>
      </c>
      <c r="C148" s="17" t="s">
        <v>29</v>
      </c>
      <c r="D148" s="29">
        <f t="shared" si="10"/>
        <v>40332293.200000003</v>
      </c>
      <c r="E148" s="27">
        <v>34282449.219999999</v>
      </c>
      <c r="F148" s="28"/>
      <c r="G148" s="29">
        <v>6049843.9800000004</v>
      </c>
      <c r="H148" s="21">
        <f t="shared" si="11"/>
        <v>84.999999999999986</v>
      </c>
    </row>
    <row r="149" spans="1:12" ht="15" thickBot="1" x14ac:dyDescent="0.35">
      <c r="A149" s="90" t="s">
        <v>3</v>
      </c>
      <c r="B149" s="91"/>
      <c r="C149" s="91"/>
      <c r="D149" s="36">
        <f>SUM(D132:D148)</f>
        <v>294067861.30000001</v>
      </c>
      <c r="E149" s="37">
        <f>SUM(E132:E148)</f>
        <v>249957682.09999999</v>
      </c>
      <c r="F149" s="38">
        <f>SUM(F132:F148)</f>
        <v>2749000</v>
      </c>
      <c r="G149" s="36">
        <f>SUM(G132:G148)</f>
        <v>41361179.200000003</v>
      </c>
      <c r="H149" s="36">
        <f t="shared" si="11"/>
        <v>84.9999999982997</v>
      </c>
    </row>
    <row r="150" spans="1:12" ht="15" thickBot="1" x14ac:dyDescent="0.35">
      <c r="E150" s="90" t="s">
        <v>64</v>
      </c>
      <c r="F150" s="91"/>
      <c r="G150" s="103"/>
      <c r="H150" s="19">
        <f>+E151/$E$249*100</f>
        <v>72.644257549002219</v>
      </c>
      <c r="I150" s="72">
        <v>0.34439999999999998</v>
      </c>
      <c r="J150" s="73" t="s">
        <v>69</v>
      </c>
    </row>
    <row r="151" spans="1:12" ht="15" thickBot="1" x14ac:dyDescent="0.35">
      <c r="C151" s="88" t="s">
        <v>67</v>
      </c>
      <c r="D151" s="89"/>
      <c r="E151" s="67">
        <f>+E126+E149</f>
        <v>734524124.71000004</v>
      </c>
    </row>
    <row r="153" spans="1:12" ht="15" thickBot="1" x14ac:dyDescent="0.35">
      <c r="A153" s="41"/>
      <c r="B153" s="41"/>
      <c r="C153" s="41"/>
      <c r="D153" s="41"/>
      <c r="E153" s="42"/>
      <c r="F153" s="42"/>
      <c r="G153" s="42"/>
      <c r="H153" s="42"/>
      <c r="I153" s="42"/>
    </row>
    <row r="154" spans="1:12" ht="17.25" customHeight="1" thickBot="1" x14ac:dyDescent="0.35">
      <c r="A154" s="92" t="s">
        <v>36</v>
      </c>
      <c r="B154" s="93"/>
      <c r="C154" s="93"/>
      <c r="D154" s="93"/>
      <c r="E154" s="93"/>
      <c r="F154" s="93"/>
      <c r="G154" s="93"/>
      <c r="H154" s="94"/>
    </row>
    <row r="155" spans="1:12" s="6" customFormat="1" ht="15" customHeight="1" x14ac:dyDescent="0.3">
      <c r="A155" s="95" t="s">
        <v>9</v>
      </c>
      <c r="B155" s="97" t="s">
        <v>10</v>
      </c>
      <c r="C155" s="99" t="s">
        <v>57</v>
      </c>
      <c r="D155" s="95" t="s">
        <v>4</v>
      </c>
      <c r="E155" s="101" t="s">
        <v>0</v>
      </c>
      <c r="F155" s="102"/>
      <c r="G155" s="99" t="s">
        <v>2</v>
      </c>
      <c r="H155" s="95" t="s">
        <v>5</v>
      </c>
    </row>
    <row r="156" spans="1:12" s="6" customFormat="1" ht="45" customHeight="1" thickBot="1" x14ac:dyDescent="0.35">
      <c r="A156" s="96"/>
      <c r="B156" s="98"/>
      <c r="C156" s="100"/>
      <c r="D156" s="96"/>
      <c r="E156" s="76" t="s">
        <v>1</v>
      </c>
      <c r="F156" s="77" t="s">
        <v>15</v>
      </c>
      <c r="G156" s="100"/>
      <c r="H156" s="96"/>
    </row>
    <row r="157" spans="1:12" x14ac:dyDescent="0.3">
      <c r="A157" s="9"/>
      <c r="B157" s="34" t="s">
        <v>6</v>
      </c>
      <c r="C157" s="35" t="s">
        <v>25</v>
      </c>
      <c r="D157" s="20">
        <f>+E157+F157+G157</f>
        <v>0</v>
      </c>
      <c r="E157" s="22"/>
      <c r="F157" s="23"/>
      <c r="G157" s="20"/>
      <c r="H157" s="20" t="e">
        <f>+E157/D157*100</f>
        <v>#DIV/0!</v>
      </c>
    </row>
    <row r="158" spans="1:12" x14ac:dyDescent="0.3">
      <c r="A158" s="10"/>
      <c r="B158" s="13" t="s">
        <v>7</v>
      </c>
      <c r="C158" s="16" t="s">
        <v>68</v>
      </c>
      <c r="D158" s="20">
        <f t="shared" ref="D158:D173" si="12">+E158+F158+G158</f>
        <v>22200000</v>
      </c>
      <c r="E158" s="22">
        <v>18870000</v>
      </c>
      <c r="F158" s="23"/>
      <c r="G158" s="20">
        <v>3330000</v>
      </c>
      <c r="H158" s="20">
        <f t="shared" ref="H158:H174" si="13">+E158/D158*100</f>
        <v>85</v>
      </c>
    </row>
    <row r="159" spans="1:12" x14ac:dyDescent="0.3">
      <c r="A159" s="10"/>
      <c r="B159" s="13" t="s">
        <v>11</v>
      </c>
      <c r="C159" s="16" t="s">
        <v>16</v>
      </c>
      <c r="D159" s="20">
        <f t="shared" si="12"/>
        <v>0</v>
      </c>
      <c r="E159" s="22"/>
      <c r="F159" s="23"/>
      <c r="G159" s="20"/>
      <c r="H159" s="20" t="e">
        <f t="shared" si="13"/>
        <v>#DIV/0!</v>
      </c>
    </row>
    <row r="160" spans="1:12" x14ac:dyDescent="0.3">
      <c r="A160" s="10"/>
      <c r="B160" s="13" t="s">
        <v>11</v>
      </c>
      <c r="C160" s="16" t="s">
        <v>17</v>
      </c>
      <c r="D160" s="79">
        <f t="shared" si="12"/>
        <v>1321840.6000000001</v>
      </c>
      <c r="E160" s="126">
        <v>1123564.51</v>
      </c>
      <c r="F160" s="127">
        <v>132184.06</v>
      </c>
      <c r="G160" s="79">
        <v>66092.03</v>
      </c>
      <c r="H160" s="79">
        <f t="shared" si="13"/>
        <v>85</v>
      </c>
      <c r="I160" s="128"/>
      <c r="J160" s="84"/>
      <c r="K160" s="84"/>
      <c r="L160" s="84"/>
    </row>
    <row r="161" spans="1:12" x14ac:dyDescent="0.3">
      <c r="A161" s="10"/>
      <c r="B161" s="13" t="s">
        <v>11</v>
      </c>
      <c r="C161" s="16" t="s">
        <v>18</v>
      </c>
      <c r="D161" s="79">
        <f t="shared" si="12"/>
        <v>5450236.4500000011</v>
      </c>
      <c r="E161" s="126">
        <v>4632700.9800000004</v>
      </c>
      <c r="F161" s="127">
        <v>545023.65</v>
      </c>
      <c r="G161" s="79">
        <v>272511.82</v>
      </c>
      <c r="H161" s="79">
        <f t="shared" si="13"/>
        <v>84.999999954130416</v>
      </c>
      <c r="I161" s="129"/>
      <c r="J161" s="84"/>
      <c r="K161" s="84"/>
      <c r="L161" s="84"/>
    </row>
    <row r="162" spans="1:12" x14ac:dyDescent="0.3">
      <c r="A162" s="10"/>
      <c r="B162" s="13" t="s">
        <v>12</v>
      </c>
      <c r="C162" s="16" t="s">
        <v>19</v>
      </c>
      <c r="D162" s="20">
        <f t="shared" si="12"/>
        <v>0</v>
      </c>
      <c r="E162" s="22"/>
      <c r="F162" s="23"/>
      <c r="G162" s="20"/>
      <c r="H162" s="20" t="e">
        <f t="shared" si="13"/>
        <v>#DIV/0!</v>
      </c>
      <c r="J162" s="44"/>
      <c r="K162" s="44"/>
      <c r="L162" s="44"/>
    </row>
    <row r="163" spans="1:12" x14ac:dyDescent="0.3">
      <c r="A163" s="10"/>
      <c r="B163" s="13" t="s">
        <v>12</v>
      </c>
      <c r="C163" s="16" t="s">
        <v>20</v>
      </c>
      <c r="D163" s="20">
        <f t="shared" si="12"/>
        <v>0</v>
      </c>
      <c r="E163" s="22"/>
      <c r="F163" s="23"/>
      <c r="G163" s="20"/>
      <c r="H163" s="20" t="e">
        <f t="shared" si="13"/>
        <v>#DIV/0!</v>
      </c>
    </row>
    <row r="164" spans="1:12" x14ac:dyDescent="0.3">
      <c r="A164" s="10"/>
      <c r="B164" s="13" t="s">
        <v>13</v>
      </c>
      <c r="C164" s="16" t="s">
        <v>21</v>
      </c>
      <c r="D164" s="20">
        <f t="shared" si="12"/>
        <v>0</v>
      </c>
      <c r="E164" s="22"/>
      <c r="F164" s="23"/>
      <c r="G164" s="20"/>
      <c r="H164" s="20" t="e">
        <f t="shared" si="13"/>
        <v>#DIV/0!</v>
      </c>
    </row>
    <row r="165" spans="1:12" x14ac:dyDescent="0.3">
      <c r="A165" s="10"/>
      <c r="B165" s="13" t="s">
        <v>13</v>
      </c>
      <c r="C165" s="16" t="s">
        <v>22</v>
      </c>
      <c r="D165" s="20">
        <f t="shared" si="12"/>
        <v>0</v>
      </c>
      <c r="E165" s="22"/>
      <c r="F165" s="23"/>
      <c r="G165" s="20"/>
      <c r="H165" s="20" t="e">
        <f t="shared" si="13"/>
        <v>#DIV/0!</v>
      </c>
    </row>
    <row r="166" spans="1:12" x14ac:dyDescent="0.3">
      <c r="A166" s="10"/>
      <c r="B166" s="13" t="s">
        <v>13</v>
      </c>
      <c r="C166" s="16" t="s">
        <v>23</v>
      </c>
      <c r="D166" s="20">
        <f t="shared" si="12"/>
        <v>14442111.309999999</v>
      </c>
      <c r="E166" s="22">
        <v>12275794.609999999</v>
      </c>
      <c r="F166" s="23"/>
      <c r="G166" s="20">
        <v>2166316.7000000002</v>
      </c>
      <c r="H166" s="20">
        <f t="shared" si="13"/>
        <v>84.99999997576532</v>
      </c>
    </row>
    <row r="167" spans="1:12" x14ac:dyDescent="0.3">
      <c r="A167" s="10"/>
      <c r="B167" s="13" t="s">
        <v>13</v>
      </c>
      <c r="C167" s="16" t="s">
        <v>24</v>
      </c>
      <c r="D167" s="20">
        <f t="shared" si="12"/>
        <v>7520060.9099999992</v>
      </c>
      <c r="E167" s="22">
        <v>6392051.7699999996</v>
      </c>
      <c r="F167" s="23"/>
      <c r="G167" s="20">
        <v>1128009.1399999999</v>
      </c>
      <c r="H167" s="20">
        <f t="shared" si="13"/>
        <v>84.999999953457831</v>
      </c>
    </row>
    <row r="168" spans="1:12" x14ac:dyDescent="0.3">
      <c r="A168" s="10"/>
      <c r="B168" s="13" t="s">
        <v>14</v>
      </c>
      <c r="C168" s="16" t="s">
        <v>66</v>
      </c>
      <c r="D168" s="20">
        <f t="shared" si="12"/>
        <v>23760000</v>
      </c>
      <c r="E168" s="22">
        <v>20196000</v>
      </c>
      <c r="F168" s="23"/>
      <c r="G168" s="20">
        <v>3564000</v>
      </c>
      <c r="H168" s="20">
        <f t="shared" si="13"/>
        <v>85</v>
      </c>
    </row>
    <row r="169" spans="1:12" x14ac:dyDescent="0.3">
      <c r="A169" s="11"/>
      <c r="B169" s="13" t="s">
        <v>14</v>
      </c>
      <c r="C169" s="16" t="s">
        <v>26</v>
      </c>
      <c r="D169" s="26">
        <f t="shared" si="12"/>
        <v>0</v>
      </c>
      <c r="E169" s="24"/>
      <c r="F169" s="25"/>
      <c r="G169" s="26"/>
      <c r="H169" s="20" t="e">
        <f t="shared" si="13"/>
        <v>#DIV/0!</v>
      </c>
    </row>
    <row r="170" spans="1:12" x14ac:dyDescent="0.3">
      <c r="A170" s="11"/>
      <c r="B170" s="13" t="s">
        <v>14</v>
      </c>
      <c r="C170" s="16" t="s">
        <v>55</v>
      </c>
      <c r="D170" s="26">
        <f t="shared" si="12"/>
        <v>0</v>
      </c>
      <c r="E170" s="24"/>
      <c r="F170" s="25"/>
      <c r="G170" s="26"/>
      <c r="H170" s="20" t="e">
        <f t="shared" si="13"/>
        <v>#DIV/0!</v>
      </c>
    </row>
    <row r="171" spans="1:12" x14ac:dyDescent="0.3">
      <c r="A171" s="11"/>
      <c r="B171" s="13" t="s">
        <v>14</v>
      </c>
      <c r="C171" s="16" t="s">
        <v>27</v>
      </c>
      <c r="D171" s="26">
        <f t="shared" si="12"/>
        <v>25583000</v>
      </c>
      <c r="E171" s="24">
        <v>21745550</v>
      </c>
      <c r="F171" s="25"/>
      <c r="G171" s="26">
        <v>3837450</v>
      </c>
      <c r="H171" s="20">
        <f t="shared" si="13"/>
        <v>85</v>
      </c>
      <c r="L171" s="44"/>
    </row>
    <row r="172" spans="1:12" x14ac:dyDescent="0.3">
      <c r="A172" s="11"/>
      <c r="B172" s="13" t="s">
        <v>14</v>
      </c>
      <c r="C172" s="16" t="s">
        <v>28</v>
      </c>
      <c r="D172" s="26">
        <f t="shared" si="12"/>
        <v>37658333.219999999</v>
      </c>
      <c r="E172" s="24">
        <v>32009583.219999999</v>
      </c>
      <c r="F172" s="25">
        <v>1771517</v>
      </c>
      <c r="G172" s="26">
        <v>3877233</v>
      </c>
      <c r="H172" s="20">
        <f t="shared" si="13"/>
        <v>84.999999954857259</v>
      </c>
    </row>
    <row r="173" spans="1:12" ht="15" thickBot="1" x14ac:dyDescent="0.35">
      <c r="A173" s="15"/>
      <c r="B173" s="14" t="s">
        <v>14</v>
      </c>
      <c r="C173" s="17" t="s">
        <v>29</v>
      </c>
      <c r="D173" s="29">
        <f t="shared" si="12"/>
        <v>0</v>
      </c>
      <c r="E173" s="27"/>
      <c r="F173" s="28"/>
      <c r="G173" s="29"/>
      <c r="H173" s="21" t="e">
        <f t="shared" si="13"/>
        <v>#DIV/0!</v>
      </c>
    </row>
    <row r="174" spans="1:12" ht="15" thickBot="1" x14ac:dyDescent="0.35">
      <c r="A174" s="90" t="s">
        <v>3</v>
      </c>
      <c r="B174" s="91"/>
      <c r="C174" s="91"/>
      <c r="D174" s="36">
        <f>SUM(D157:D173)</f>
        <v>137935582.49000001</v>
      </c>
      <c r="E174" s="37">
        <f>SUM(E157:E173)</f>
        <v>117245245.09</v>
      </c>
      <c r="F174" s="38">
        <f>SUM(F157:F173)</f>
        <v>2448724.71</v>
      </c>
      <c r="G174" s="36">
        <f>SUM(G157:G173)</f>
        <v>18241612.689999998</v>
      </c>
      <c r="H174" s="36">
        <f t="shared" si="13"/>
        <v>84.999999980788132</v>
      </c>
      <c r="L174" s="80"/>
    </row>
    <row r="175" spans="1:12" ht="15" thickBot="1" x14ac:dyDescent="0.35">
      <c r="E175" s="90" t="s">
        <v>64</v>
      </c>
      <c r="F175" s="91"/>
      <c r="G175" s="103"/>
      <c r="H175" s="19">
        <f>+E176/$E$249*100</f>
        <v>84.239783814496306</v>
      </c>
      <c r="I175" s="72">
        <v>0.52080000000000004</v>
      </c>
      <c r="J175" s="73" t="s">
        <v>69</v>
      </c>
    </row>
    <row r="176" spans="1:12" ht="15" thickBot="1" x14ac:dyDescent="0.35">
      <c r="C176" s="88" t="s">
        <v>67</v>
      </c>
      <c r="D176" s="89"/>
      <c r="E176" s="67">
        <f>+E151+E174</f>
        <v>851769369.80000007</v>
      </c>
      <c r="L176" s="80"/>
    </row>
    <row r="178" spans="1:9" ht="15" thickBot="1" x14ac:dyDescent="0.35">
      <c r="A178" s="41"/>
      <c r="B178" s="41"/>
      <c r="C178" s="41"/>
      <c r="D178" s="41"/>
      <c r="E178" s="42"/>
      <c r="F178" s="42"/>
      <c r="G178" s="42"/>
      <c r="H178" s="42"/>
      <c r="I178" s="42"/>
    </row>
    <row r="179" spans="1:9" ht="17.25" customHeight="1" thickBot="1" x14ac:dyDescent="0.35">
      <c r="A179" s="92" t="s">
        <v>37</v>
      </c>
      <c r="B179" s="93"/>
      <c r="C179" s="93"/>
      <c r="D179" s="93"/>
      <c r="E179" s="93"/>
      <c r="F179" s="93"/>
      <c r="G179" s="93"/>
      <c r="H179" s="94"/>
    </row>
    <row r="180" spans="1:9" s="6" customFormat="1" ht="19.2" customHeight="1" x14ac:dyDescent="0.3">
      <c r="A180" s="95" t="s">
        <v>9</v>
      </c>
      <c r="B180" s="97" t="s">
        <v>10</v>
      </c>
      <c r="C180" s="99" t="s">
        <v>57</v>
      </c>
      <c r="D180" s="95" t="s">
        <v>4</v>
      </c>
      <c r="E180" s="101" t="s">
        <v>0</v>
      </c>
      <c r="F180" s="102"/>
      <c r="G180" s="99" t="s">
        <v>2</v>
      </c>
      <c r="H180" s="95" t="s">
        <v>5</v>
      </c>
    </row>
    <row r="181" spans="1:9" s="6" customFormat="1" ht="46.95" customHeight="1" thickBot="1" x14ac:dyDescent="0.35">
      <c r="A181" s="96"/>
      <c r="B181" s="98"/>
      <c r="C181" s="100"/>
      <c r="D181" s="96"/>
      <c r="E181" s="76" t="s">
        <v>1</v>
      </c>
      <c r="F181" s="77" t="s">
        <v>15</v>
      </c>
      <c r="G181" s="100"/>
      <c r="H181" s="96"/>
    </row>
    <row r="182" spans="1:9" x14ac:dyDescent="0.3">
      <c r="A182" s="9"/>
      <c r="B182" s="34" t="s">
        <v>6</v>
      </c>
      <c r="C182" s="35" t="s">
        <v>25</v>
      </c>
      <c r="D182" s="20">
        <f>+E182+F182+G182</f>
        <v>18815300</v>
      </c>
      <c r="E182" s="22">
        <v>15993005</v>
      </c>
      <c r="F182" s="23"/>
      <c r="G182" s="20">
        <v>2822295</v>
      </c>
      <c r="H182" s="20">
        <f>+E182/D182*100</f>
        <v>85</v>
      </c>
    </row>
    <row r="183" spans="1:9" x14ac:dyDescent="0.3">
      <c r="A183" s="10"/>
      <c r="B183" s="13" t="s">
        <v>7</v>
      </c>
      <c r="C183" s="16" t="s">
        <v>68</v>
      </c>
      <c r="D183" s="20">
        <f t="shared" ref="D183:D198" si="14">+E183+F183+G183</f>
        <v>0</v>
      </c>
      <c r="E183" s="22"/>
      <c r="F183" s="23"/>
      <c r="G183" s="20"/>
      <c r="H183" s="20" t="e">
        <f t="shared" ref="H183:H199" si="15">+E183/D183*100</f>
        <v>#DIV/0!</v>
      </c>
    </row>
    <row r="184" spans="1:9" x14ac:dyDescent="0.3">
      <c r="A184" s="10"/>
      <c r="B184" s="13" t="s">
        <v>11</v>
      </c>
      <c r="C184" s="16" t="s">
        <v>16</v>
      </c>
      <c r="D184" s="20">
        <f t="shared" si="14"/>
        <v>0</v>
      </c>
      <c r="E184" s="22"/>
      <c r="F184" s="23"/>
      <c r="G184" s="20"/>
      <c r="H184" s="20" t="e">
        <f t="shared" si="15"/>
        <v>#DIV/0!</v>
      </c>
    </row>
    <row r="185" spans="1:9" x14ac:dyDescent="0.3">
      <c r="A185" s="10"/>
      <c r="B185" s="13" t="s">
        <v>11</v>
      </c>
      <c r="C185" s="16" t="s">
        <v>17</v>
      </c>
      <c r="D185" s="20">
        <f t="shared" si="14"/>
        <v>0</v>
      </c>
      <c r="E185" s="22"/>
      <c r="F185" s="23"/>
      <c r="G185" s="20"/>
      <c r="H185" s="20" t="e">
        <f t="shared" si="15"/>
        <v>#DIV/0!</v>
      </c>
    </row>
    <row r="186" spans="1:9" x14ac:dyDescent="0.3">
      <c r="A186" s="10"/>
      <c r="B186" s="13" t="s">
        <v>11</v>
      </c>
      <c r="C186" s="16" t="s">
        <v>18</v>
      </c>
      <c r="D186" s="79">
        <f t="shared" si="14"/>
        <v>6000000</v>
      </c>
      <c r="E186" s="126">
        <v>5100000</v>
      </c>
      <c r="F186" s="127">
        <v>600000</v>
      </c>
      <c r="G186" s="79">
        <v>300000</v>
      </c>
      <c r="H186" s="79">
        <f t="shared" si="15"/>
        <v>85</v>
      </c>
    </row>
    <row r="187" spans="1:9" x14ac:dyDescent="0.3">
      <c r="A187" s="10"/>
      <c r="B187" s="13" t="s">
        <v>12</v>
      </c>
      <c r="C187" s="16" t="s">
        <v>19</v>
      </c>
      <c r="D187" s="20">
        <f t="shared" si="14"/>
        <v>0</v>
      </c>
      <c r="E187" s="22"/>
      <c r="F187" s="23"/>
      <c r="G187" s="20"/>
      <c r="H187" s="20" t="e">
        <f t="shared" si="15"/>
        <v>#DIV/0!</v>
      </c>
    </row>
    <row r="188" spans="1:9" x14ac:dyDescent="0.3">
      <c r="A188" s="10"/>
      <c r="B188" s="13" t="s">
        <v>12</v>
      </c>
      <c r="C188" s="16" t="s">
        <v>20</v>
      </c>
      <c r="D188" s="20">
        <f t="shared" si="14"/>
        <v>38097077.030000001</v>
      </c>
      <c r="E188" s="22">
        <v>32382515.48</v>
      </c>
      <c r="F188" s="23"/>
      <c r="G188" s="20">
        <v>5714561.5499999998</v>
      </c>
      <c r="H188" s="20">
        <f t="shared" si="15"/>
        <v>85.00000001181192</v>
      </c>
    </row>
    <row r="189" spans="1:9" x14ac:dyDescent="0.3">
      <c r="A189" s="10"/>
      <c r="B189" s="13" t="s">
        <v>13</v>
      </c>
      <c r="C189" s="16" t="s">
        <v>21</v>
      </c>
      <c r="D189" s="20">
        <f t="shared" si="14"/>
        <v>0</v>
      </c>
      <c r="E189" s="22"/>
      <c r="F189" s="23"/>
      <c r="G189" s="20"/>
      <c r="H189" s="20" t="e">
        <f t="shared" si="15"/>
        <v>#DIV/0!</v>
      </c>
    </row>
    <row r="190" spans="1:9" x14ac:dyDescent="0.3">
      <c r="A190" s="10"/>
      <c r="B190" s="13" t="s">
        <v>13</v>
      </c>
      <c r="C190" s="16" t="s">
        <v>22</v>
      </c>
      <c r="D190" s="20">
        <f t="shared" si="14"/>
        <v>39099594.100000001</v>
      </c>
      <c r="E190" s="22">
        <v>33234654.98</v>
      </c>
      <c r="F190" s="23"/>
      <c r="G190" s="20">
        <v>5864939.1200000001</v>
      </c>
      <c r="H190" s="20">
        <f t="shared" si="15"/>
        <v>84.999999987212135</v>
      </c>
    </row>
    <row r="191" spans="1:9" x14ac:dyDescent="0.3">
      <c r="A191" s="10"/>
      <c r="B191" s="13" t="s">
        <v>13</v>
      </c>
      <c r="C191" s="16" t="s">
        <v>23</v>
      </c>
      <c r="D191" s="20">
        <f t="shared" si="14"/>
        <v>7058823.5300000003</v>
      </c>
      <c r="E191" s="22">
        <v>6000000</v>
      </c>
      <c r="F191" s="23"/>
      <c r="G191" s="20">
        <v>1058823.53</v>
      </c>
      <c r="H191" s="20">
        <f t="shared" si="15"/>
        <v>84.999999992916671</v>
      </c>
    </row>
    <row r="192" spans="1:9" x14ac:dyDescent="0.3">
      <c r="A192" s="10"/>
      <c r="B192" s="13" t="s">
        <v>13</v>
      </c>
      <c r="C192" s="16" t="s">
        <v>24</v>
      </c>
      <c r="D192" s="20">
        <f t="shared" si="14"/>
        <v>0</v>
      </c>
      <c r="E192" s="22"/>
      <c r="F192" s="23"/>
      <c r="G192" s="20"/>
      <c r="H192" s="20" t="e">
        <f t="shared" si="15"/>
        <v>#DIV/0!</v>
      </c>
    </row>
    <row r="193" spans="1:12" x14ac:dyDescent="0.3">
      <c r="A193" s="10"/>
      <c r="B193" s="13" t="s">
        <v>14</v>
      </c>
      <c r="C193" s="16" t="s">
        <v>66</v>
      </c>
      <c r="D193" s="20">
        <f t="shared" si="14"/>
        <v>13760000</v>
      </c>
      <c r="E193" s="22">
        <v>11696000</v>
      </c>
      <c r="F193" s="23"/>
      <c r="G193" s="20">
        <v>2064000</v>
      </c>
      <c r="H193" s="20">
        <f t="shared" si="15"/>
        <v>85</v>
      </c>
    </row>
    <row r="194" spans="1:12" x14ac:dyDescent="0.3">
      <c r="A194" s="11"/>
      <c r="B194" s="13" t="s">
        <v>14</v>
      </c>
      <c r="C194" s="16" t="s">
        <v>26</v>
      </c>
      <c r="D194" s="26">
        <f t="shared" si="14"/>
        <v>0</v>
      </c>
      <c r="E194" s="24"/>
      <c r="F194" s="25"/>
      <c r="G194" s="26"/>
      <c r="H194" s="20" t="e">
        <f t="shared" si="15"/>
        <v>#DIV/0!</v>
      </c>
    </row>
    <row r="195" spans="1:12" x14ac:dyDescent="0.3">
      <c r="A195" s="11"/>
      <c r="B195" s="13" t="s">
        <v>14</v>
      </c>
      <c r="C195" s="16" t="s">
        <v>55</v>
      </c>
      <c r="D195" s="26">
        <f t="shared" si="14"/>
        <v>0</v>
      </c>
      <c r="E195" s="24"/>
      <c r="F195" s="25"/>
      <c r="G195" s="26"/>
      <c r="H195" s="20" t="e">
        <f t="shared" si="15"/>
        <v>#DIV/0!</v>
      </c>
    </row>
    <row r="196" spans="1:12" x14ac:dyDescent="0.3">
      <c r="A196" s="11"/>
      <c r="B196" s="13" t="s">
        <v>14</v>
      </c>
      <c r="C196" s="16" t="s">
        <v>27</v>
      </c>
      <c r="D196" s="26">
        <f t="shared" si="14"/>
        <v>22344306.75</v>
      </c>
      <c r="E196" s="24">
        <v>18992660.739999998</v>
      </c>
      <c r="F196" s="25"/>
      <c r="G196" s="26">
        <v>3351646.01</v>
      </c>
      <c r="H196" s="20">
        <f t="shared" si="15"/>
        <v>85.000000011188519</v>
      </c>
    </row>
    <row r="197" spans="1:12" x14ac:dyDescent="0.3">
      <c r="A197" s="11"/>
      <c r="B197" s="13" t="s">
        <v>14</v>
      </c>
      <c r="C197" s="16" t="s">
        <v>28</v>
      </c>
      <c r="D197" s="26">
        <f t="shared" si="14"/>
        <v>0</v>
      </c>
      <c r="E197" s="24"/>
      <c r="F197" s="25"/>
      <c r="G197" s="26"/>
      <c r="H197" s="20" t="e">
        <f t="shared" si="15"/>
        <v>#DIV/0!</v>
      </c>
    </row>
    <row r="198" spans="1:12" ht="15" thickBot="1" x14ac:dyDescent="0.35">
      <c r="A198" s="15"/>
      <c r="B198" s="14" t="s">
        <v>14</v>
      </c>
      <c r="C198" s="17" t="s">
        <v>29</v>
      </c>
      <c r="D198" s="29">
        <f t="shared" si="14"/>
        <v>0</v>
      </c>
      <c r="E198" s="27"/>
      <c r="F198" s="28"/>
      <c r="G198" s="29"/>
      <c r="H198" s="21" t="e">
        <f t="shared" si="15"/>
        <v>#DIV/0!</v>
      </c>
    </row>
    <row r="199" spans="1:12" ht="15" thickBot="1" x14ac:dyDescent="0.35">
      <c r="A199" s="90" t="s">
        <v>3</v>
      </c>
      <c r="B199" s="91"/>
      <c r="C199" s="91"/>
      <c r="D199" s="36">
        <f>SUM(D182:D198)</f>
        <v>145175101.41</v>
      </c>
      <c r="E199" s="37">
        <f>SUM(E182:E198)</f>
        <v>123398836.2</v>
      </c>
      <c r="F199" s="38">
        <f>SUM(F182:F198)</f>
        <v>600000</v>
      </c>
      <c r="G199" s="36">
        <f>SUM(G182:G198)</f>
        <v>21176265.210000001</v>
      </c>
      <c r="H199" s="36">
        <f t="shared" si="15"/>
        <v>85.000000001033243</v>
      </c>
    </row>
    <row r="200" spans="1:12" ht="15" thickBot="1" x14ac:dyDescent="0.35">
      <c r="E200" s="90" t="s">
        <v>64</v>
      </c>
      <c r="F200" s="91"/>
      <c r="G200" s="103"/>
      <c r="H200" s="19">
        <f>+E201/$E$249*100</f>
        <v>96.443898746322589</v>
      </c>
      <c r="I200" s="72">
        <v>0.7</v>
      </c>
      <c r="J200" s="73" t="s">
        <v>69</v>
      </c>
    </row>
    <row r="201" spans="1:12" ht="15" thickBot="1" x14ac:dyDescent="0.35">
      <c r="C201" s="88" t="s">
        <v>67</v>
      </c>
      <c r="D201" s="89"/>
      <c r="E201" s="67">
        <f>+E176+E199</f>
        <v>975168206.00000012</v>
      </c>
    </row>
    <row r="203" spans="1:12" ht="15" thickBot="1" x14ac:dyDescent="0.35">
      <c r="A203" s="41"/>
      <c r="B203" s="41"/>
      <c r="C203" s="41"/>
      <c r="D203" s="41"/>
      <c r="E203" s="42"/>
      <c r="F203" s="42"/>
      <c r="G203" s="42"/>
      <c r="H203" s="42"/>
      <c r="I203" s="42"/>
    </row>
    <row r="204" spans="1:12" ht="17.25" customHeight="1" thickBot="1" x14ac:dyDescent="0.35">
      <c r="A204" s="92" t="s">
        <v>38</v>
      </c>
      <c r="B204" s="93"/>
      <c r="C204" s="93"/>
      <c r="D204" s="93"/>
      <c r="E204" s="93"/>
      <c r="F204" s="93"/>
      <c r="G204" s="93"/>
      <c r="H204" s="94"/>
    </row>
    <row r="205" spans="1:12" s="6" customFormat="1" ht="19.95" customHeight="1" x14ac:dyDescent="0.3">
      <c r="A205" s="95" t="s">
        <v>9</v>
      </c>
      <c r="B205" s="97" t="s">
        <v>10</v>
      </c>
      <c r="C205" s="99" t="s">
        <v>57</v>
      </c>
      <c r="D205" s="95" t="s">
        <v>4</v>
      </c>
      <c r="E205" s="101" t="s">
        <v>0</v>
      </c>
      <c r="F205" s="102"/>
      <c r="G205" s="99" t="s">
        <v>2</v>
      </c>
      <c r="H205" s="95" t="s">
        <v>5</v>
      </c>
      <c r="I205" s="85"/>
      <c r="J205" s="85"/>
      <c r="K205" s="85"/>
      <c r="L205" s="85"/>
    </row>
    <row r="206" spans="1:12" s="6" customFormat="1" ht="45" customHeight="1" thickBot="1" x14ac:dyDescent="0.35">
      <c r="A206" s="96"/>
      <c r="B206" s="98"/>
      <c r="C206" s="100"/>
      <c r="D206" s="96"/>
      <c r="E206" s="76" t="s">
        <v>1</v>
      </c>
      <c r="F206" s="77" t="s">
        <v>15</v>
      </c>
      <c r="G206" s="100"/>
      <c r="H206" s="96"/>
      <c r="I206" s="85"/>
      <c r="J206" s="85"/>
      <c r="K206" s="85"/>
      <c r="L206" s="85"/>
    </row>
    <row r="207" spans="1:12" x14ac:dyDescent="0.3">
      <c r="A207" s="9"/>
      <c r="B207" s="34" t="s">
        <v>6</v>
      </c>
      <c r="C207" s="35" t="s">
        <v>25</v>
      </c>
      <c r="D207" s="20">
        <f>+E207+F207+G207</f>
        <v>9152876.8100000005</v>
      </c>
      <c r="E207" s="22">
        <v>7779945.29</v>
      </c>
      <c r="F207" s="23"/>
      <c r="G207" s="20">
        <v>1372931.52</v>
      </c>
      <c r="H207" s="20">
        <f>+E207/D207*100</f>
        <v>85.000000016388285</v>
      </c>
      <c r="I207" s="82"/>
      <c r="J207" s="82"/>
      <c r="K207" s="82"/>
      <c r="L207" s="82"/>
    </row>
    <row r="208" spans="1:12" x14ac:dyDescent="0.3">
      <c r="A208" s="10"/>
      <c r="B208" s="13" t="s">
        <v>7</v>
      </c>
      <c r="C208" s="16" t="s">
        <v>68</v>
      </c>
      <c r="D208" s="20">
        <f t="shared" ref="D208:D223" si="16">+E208+F208+G208</f>
        <v>0</v>
      </c>
      <c r="E208" s="22"/>
      <c r="F208" s="23"/>
      <c r="G208" s="20"/>
      <c r="H208" s="20" t="e">
        <f t="shared" ref="H208:H224" si="17">+E208/D208*100</f>
        <v>#DIV/0!</v>
      </c>
      <c r="I208" s="82"/>
      <c r="J208" s="82"/>
      <c r="K208" s="82"/>
      <c r="L208" s="82"/>
    </row>
    <row r="209" spans="1:12" x14ac:dyDescent="0.3">
      <c r="A209" s="10"/>
      <c r="B209" s="13" t="s">
        <v>11</v>
      </c>
      <c r="C209" s="16" t="s">
        <v>16</v>
      </c>
      <c r="D209" s="20">
        <f t="shared" si="16"/>
        <v>0</v>
      </c>
      <c r="E209" s="22"/>
      <c r="F209" s="23"/>
      <c r="G209" s="20"/>
      <c r="H209" s="20" t="e">
        <f t="shared" si="17"/>
        <v>#DIV/0!</v>
      </c>
      <c r="I209" s="82"/>
      <c r="J209" s="82"/>
      <c r="K209" s="82"/>
      <c r="L209" s="82"/>
    </row>
    <row r="210" spans="1:12" x14ac:dyDescent="0.3">
      <c r="A210" s="10"/>
      <c r="B210" s="13" t="s">
        <v>11</v>
      </c>
      <c r="C210" s="16" t="s">
        <v>17</v>
      </c>
      <c r="D210" s="20">
        <f t="shared" si="16"/>
        <v>0</v>
      </c>
      <c r="E210" s="22"/>
      <c r="F210" s="23"/>
      <c r="G210" s="20"/>
      <c r="H210" s="20" t="e">
        <f t="shared" si="17"/>
        <v>#DIV/0!</v>
      </c>
      <c r="I210" s="87"/>
      <c r="J210" s="82"/>
      <c r="K210" s="82"/>
      <c r="L210" s="82"/>
    </row>
    <row r="211" spans="1:12" x14ac:dyDescent="0.3">
      <c r="A211" s="10"/>
      <c r="B211" s="13" t="s">
        <v>11</v>
      </c>
      <c r="C211" s="16" t="s">
        <v>18</v>
      </c>
      <c r="D211" s="79">
        <f t="shared" si="16"/>
        <v>4769026.4000000004</v>
      </c>
      <c r="E211" s="126">
        <v>4053672.44</v>
      </c>
      <c r="F211" s="127">
        <v>476902.64</v>
      </c>
      <c r="G211" s="79">
        <v>238451.32</v>
      </c>
      <c r="H211" s="79">
        <f t="shared" si="17"/>
        <v>84.999999999999986</v>
      </c>
      <c r="I211" s="87"/>
      <c r="J211" s="83"/>
      <c r="K211" s="83"/>
      <c r="L211" s="83"/>
    </row>
    <row r="212" spans="1:12" x14ac:dyDescent="0.3">
      <c r="A212" s="10"/>
      <c r="B212" s="13" t="s">
        <v>12</v>
      </c>
      <c r="C212" s="16" t="s">
        <v>19</v>
      </c>
      <c r="D212" s="20">
        <f t="shared" si="16"/>
        <v>0</v>
      </c>
      <c r="E212" s="22"/>
      <c r="F212" s="23"/>
      <c r="G212" s="20"/>
      <c r="H212" s="20" t="e">
        <f t="shared" si="17"/>
        <v>#DIV/0!</v>
      </c>
      <c r="I212" s="82"/>
      <c r="J212" s="82"/>
      <c r="K212" s="86"/>
      <c r="L212" s="86"/>
    </row>
    <row r="213" spans="1:12" x14ac:dyDescent="0.3">
      <c r="A213" s="10"/>
      <c r="B213" s="13" t="s">
        <v>12</v>
      </c>
      <c r="C213" s="16" t="s">
        <v>20</v>
      </c>
      <c r="D213" s="20">
        <f t="shared" si="16"/>
        <v>0</v>
      </c>
      <c r="E213" s="22"/>
      <c r="F213" s="23"/>
      <c r="G213" s="20"/>
      <c r="H213" s="20" t="e">
        <f t="shared" si="17"/>
        <v>#DIV/0!</v>
      </c>
      <c r="I213" s="82"/>
      <c r="J213" s="82"/>
      <c r="K213" s="86"/>
      <c r="L213" s="86"/>
    </row>
    <row r="214" spans="1:12" x14ac:dyDescent="0.3">
      <c r="A214" s="10"/>
      <c r="B214" s="13" t="s">
        <v>13</v>
      </c>
      <c r="C214" s="16" t="s">
        <v>21</v>
      </c>
      <c r="D214" s="20">
        <f t="shared" si="16"/>
        <v>0</v>
      </c>
      <c r="E214" s="22"/>
      <c r="F214" s="23"/>
      <c r="G214" s="20"/>
      <c r="H214" s="20" t="e">
        <f t="shared" si="17"/>
        <v>#DIV/0!</v>
      </c>
      <c r="I214" s="82"/>
      <c r="J214" s="82"/>
      <c r="K214" s="82"/>
      <c r="L214" s="82"/>
    </row>
    <row r="215" spans="1:12" x14ac:dyDescent="0.3">
      <c r="A215" s="10"/>
      <c r="B215" s="13" t="s">
        <v>13</v>
      </c>
      <c r="C215" s="16" t="s">
        <v>22</v>
      </c>
      <c r="D215" s="20">
        <f t="shared" si="16"/>
        <v>0</v>
      </c>
      <c r="E215" s="22"/>
      <c r="F215" s="23"/>
      <c r="G215" s="20"/>
      <c r="H215" s="20" t="e">
        <f t="shared" si="17"/>
        <v>#DIV/0!</v>
      </c>
      <c r="I215" s="82"/>
      <c r="J215" s="82"/>
      <c r="K215" s="82"/>
      <c r="L215" s="82"/>
    </row>
    <row r="216" spans="1:12" x14ac:dyDescent="0.3">
      <c r="A216" s="10"/>
      <c r="B216" s="13" t="s">
        <v>13</v>
      </c>
      <c r="C216" s="16" t="s">
        <v>23</v>
      </c>
      <c r="D216" s="20">
        <f t="shared" si="16"/>
        <v>0</v>
      </c>
      <c r="E216" s="22"/>
      <c r="F216" s="23"/>
      <c r="G216" s="20"/>
      <c r="H216" s="20" t="e">
        <f t="shared" si="17"/>
        <v>#DIV/0!</v>
      </c>
      <c r="I216" s="82"/>
      <c r="J216" s="82"/>
      <c r="K216" s="82"/>
      <c r="L216" s="82"/>
    </row>
    <row r="217" spans="1:12" x14ac:dyDescent="0.3">
      <c r="A217" s="10"/>
      <c r="B217" s="13" t="s">
        <v>13</v>
      </c>
      <c r="C217" s="16" t="s">
        <v>24</v>
      </c>
      <c r="D217" s="20">
        <f t="shared" si="16"/>
        <v>0</v>
      </c>
      <c r="E217" s="22"/>
      <c r="F217" s="23"/>
      <c r="G217" s="20"/>
      <c r="H217" s="20" t="e">
        <f t="shared" si="17"/>
        <v>#DIV/0!</v>
      </c>
      <c r="I217" s="82"/>
      <c r="J217" s="82"/>
      <c r="K217" s="82"/>
      <c r="L217" s="82"/>
    </row>
    <row r="218" spans="1:12" x14ac:dyDescent="0.3">
      <c r="A218" s="10"/>
      <c r="B218" s="13" t="s">
        <v>14</v>
      </c>
      <c r="C218" s="16" t="s">
        <v>66</v>
      </c>
      <c r="D218" s="20">
        <f t="shared" si="16"/>
        <v>28380005.859999999</v>
      </c>
      <c r="E218" s="22">
        <v>24123004.98</v>
      </c>
      <c r="F218" s="23"/>
      <c r="G218" s="20">
        <v>4257000.88</v>
      </c>
      <c r="H218" s="20">
        <f t="shared" si="17"/>
        <v>84.99999999647639</v>
      </c>
      <c r="I218" s="82"/>
      <c r="J218" s="82"/>
      <c r="K218" s="82"/>
      <c r="L218" s="82"/>
    </row>
    <row r="219" spans="1:12" x14ac:dyDescent="0.3">
      <c r="A219" s="11"/>
      <c r="B219" s="13" t="s">
        <v>14</v>
      </c>
      <c r="C219" s="16" t="s">
        <v>26</v>
      </c>
      <c r="D219" s="26">
        <f t="shared" si="16"/>
        <v>0</v>
      </c>
      <c r="E219" s="24"/>
      <c r="F219" s="25"/>
      <c r="G219" s="26"/>
      <c r="H219" s="20" t="e">
        <f t="shared" si="17"/>
        <v>#DIV/0!</v>
      </c>
      <c r="I219" s="82"/>
      <c r="J219" s="82"/>
      <c r="K219" s="82"/>
      <c r="L219" s="82"/>
    </row>
    <row r="220" spans="1:12" x14ac:dyDescent="0.3">
      <c r="A220" s="11"/>
      <c r="B220" s="13" t="s">
        <v>14</v>
      </c>
      <c r="C220" s="16" t="s">
        <v>55</v>
      </c>
      <c r="D220" s="26">
        <f t="shared" si="16"/>
        <v>0</v>
      </c>
      <c r="E220" s="24"/>
      <c r="F220" s="25"/>
      <c r="G220" s="26"/>
      <c r="H220" s="20" t="e">
        <f t="shared" si="17"/>
        <v>#DIV/0!</v>
      </c>
      <c r="I220" s="82"/>
      <c r="J220" s="82"/>
      <c r="K220" s="82"/>
      <c r="L220" s="82"/>
    </row>
    <row r="221" spans="1:12" x14ac:dyDescent="0.3">
      <c r="A221" s="11"/>
      <c r="B221" s="13" t="s">
        <v>14</v>
      </c>
      <c r="C221" s="16" t="s">
        <v>27</v>
      </c>
      <c r="D221" s="26">
        <f t="shared" si="16"/>
        <v>0</v>
      </c>
      <c r="E221" s="24"/>
      <c r="F221" s="25"/>
      <c r="G221" s="26"/>
      <c r="H221" s="20" t="e">
        <f t="shared" si="17"/>
        <v>#DIV/0!</v>
      </c>
      <c r="I221" s="82"/>
      <c r="J221" s="82"/>
      <c r="K221" s="82"/>
      <c r="L221" s="82"/>
    </row>
    <row r="222" spans="1:12" x14ac:dyDescent="0.3">
      <c r="A222" s="11"/>
      <c r="B222" s="13" t="s">
        <v>14</v>
      </c>
      <c r="C222" s="16" t="s">
        <v>28</v>
      </c>
      <c r="D222" s="26">
        <f t="shared" si="16"/>
        <v>0</v>
      </c>
      <c r="E222" s="24"/>
      <c r="F222" s="25"/>
      <c r="G222" s="26"/>
      <c r="H222" s="20" t="e">
        <f t="shared" si="17"/>
        <v>#DIV/0!</v>
      </c>
      <c r="I222" s="82"/>
      <c r="J222" s="82"/>
      <c r="K222" s="82"/>
      <c r="L222" s="82"/>
    </row>
    <row r="223" spans="1:12" ht="15" thickBot="1" x14ac:dyDescent="0.35">
      <c r="A223" s="15"/>
      <c r="B223" s="14" t="s">
        <v>14</v>
      </c>
      <c r="C223" s="17" t="s">
        <v>29</v>
      </c>
      <c r="D223" s="29">
        <f t="shared" si="16"/>
        <v>0</v>
      </c>
      <c r="E223" s="27"/>
      <c r="F223" s="28"/>
      <c r="G223" s="29"/>
      <c r="H223" s="21" t="e">
        <f t="shared" si="17"/>
        <v>#DIV/0!</v>
      </c>
    </row>
    <row r="224" spans="1:12" ht="15" thickBot="1" x14ac:dyDescent="0.35">
      <c r="A224" s="90" t="s">
        <v>3</v>
      </c>
      <c r="B224" s="91"/>
      <c r="C224" s="91"/>
      <c r="D224" s="36">
        <f>SUM(D207:D223)</f>
        <v>42301909.07</v>
      </c>
      <c r="E224" s="37">
        <f>SUM(E207:E223)</f>
        <v>35956622.710000001</v>
      </c>
      <c r="F224" s="38">
        <f>SUM(F207:F223)</f>
        <v>476902.64</v>
      </c>
      <c r="G224" s="36">
        <f>SUM(G207:G223)</f>
        <v>5868383.7199999997</v>
      </c>
      <c r="H224" s="36">
        <f t="shared" si="17"/>
        <v>85.000000001181988</v>
      </c>
    </row>
    <row r="225" spans="1:13" ht="15" thickBot="1" x14ac:dyDescent="0.35">
      <c r="E225" s="90" t="s">
        <v>64</v>
      </c>
      <c r="F225" s="91"/>
      <c r="G225" s="103"/>
      <c r="H225" s="19">
        <f>+E226/$E$249*100</f>
        <v>100.00000000000003</v>
      </c>
      <c r="I225" s="74">
        <v>1</v>
      </c>
      <c r="J225" s="73" t="s">
        <v>69</v>
      </c>
    </row>
    <row r="226" spans="1:13" ht="15" thickBot="1" x14ac:dyDescent="0.35">
      <c r="C226" s="88" t="s">
        <v>67</v>
      </c>
      <c r="D226" s="89"/>
      <c r="E226" s="67">
        <f>+E201+E224</f>
        <v>1011124828.7100002</v>
      </c>
      <c r="F226" s="71"/>
      <c r="G226" s="71"/>
      <c r="H226" s="69"/>
      <c r="I226" s="65"/>
    </row>
    <row r="228" spans="1:13" ht="15" thickBot="1" x14ac:dyDescent="0.35"/>
    <row r="229" spans="1:13" ht="17.25" customHeight="1" thickBot="1" x14ac:dyDescent="0.35">
      <c r="A229" s="92" t="s">
        <v>39</v>
      </c>
      <c r="B229" s="93"/>
      <c r="C229" s="93"/>
      <c r="D229" s="93"/>
      <c r="E229" s="93"/>
      <c r="F229" s="93"/>
      <c r="G229" s="93"/>
      <c r="H229" s="94"/>
    </row>
    <row r="230" spans="1:13" s="6" customFormat="1" ht="17.399999999999999" customHeight="1" x14ac:dyDescent="0.3">
      <c r="A230" s="95" t="s">
        <v>9</v>
      </c>
      <c r="B230" s="97" t="s">
        <v>10</v>
      </c>
      <c r="C230" s="99" t="s">
        <v>57</v>
      </c>
      <c r="D230" s="95" t="s">
        <v>4</v>
      </c>
      <c r="E230" s="101" t="s">
        <v>0</v>
      </c>
      <c r="F230" s="102"/>
      <c r="G230" s="99" t="s">
        <v>2</v>
      </c>
      <c r="H230" s="95" t="s">
        <v>5</v>
      </c>
    </row>
    <row r="231" spans="1:13" s="6" customFormat="1" ht="49.2" customHeight="1" thickBot="1" x14ac:dyDescent="0.35">
      <c r="A231" s="96"/>
      <c r="B231" s="98"/>
      <c r="C231" s="100"/>
      <c r="D231" s="96"/>
      <c r="E231" s="76" t="s">
        <v>1</v>
      </c>
      <c r="F231" s="77" t="s">
        <v>15</v>
      </c>
      <c r="G231" s="100"/>
      <c r="H231" s="96"/>
      <c r="L231" s="33" t="s">
        <v>54</v>
      </c>
    </row>
    <row r="232" spans="1:13" x14ac:dyDescent="0.3">
      <c r="A232" s="9"/>
      <c r="B232" s="34" t="s">
        <v>6</v>
      </c>
      <c r="C232" s="35" t="s">
        <v>25</v>
      </c>
      <c r="D232" s="20">
        <f>+E232+F232+G232</f>
        <v>27968176.809999999</v>
      </c>
      <c r="E232" s="22">
        <f t="shared" ref="E232:G248" si="18">+E7+E32+E57+E82+E107+E132+E157+E182+E207</f>
        <v>23772950.289999999</v>
      </c>
      <c r="F232" s="23">
        <f t="shared" si="18"/>
        <v>0</v>
      </c>
      <c r="G232" s="20">
        <f t="shared" si="18"/>
        <v>4195226.5199999996</v>
      </c>
      <c r="H232" s="20">
        <f>+E232/D232*100</f>
        <v>85.000000005363248</v>
      </c>
      <c r="L232" s="3">
        <f t="shared" ref="L232:L248" si="19">+D7+D32+D57+D82+D107+D132+D157+D182+D207</f>
        <v>27968176.810000002</v>
      </c>
    </row>
    <row r="233" spans="1:13" x14ac:dyDescent="0.3">
      <c r="A233" s="10"/>
      <c r="B233" s="13" t="s">
        <v>7</v>
      </c>
      <c r="C233" s="16" t="s">
        <v>68</v>
      </c>
      <c r="D233" s="20">
        <f t="shared" ref="D233:D248" si="20">+E233+F233+G233</f>
        <v>202878128.65000001</v>
      </c>
      <c r="E233" s="22">
        <f t="shared" si="18"/>
        <v>172446408.84999999</v>
      </c>
      <c r="F233" s="23">
        <f t="shared" si="18"/>
        <v>0</v>
      </c>
      <c r="G233" s="20">
        <f t="shared" si="18"/>
        <v>30431719.800000001</v>
      </c>
      <c r="H233" s="20">
        <f t="shared" ref="H233:H249" si="21">+E233/D233*100</f>
        <v>84.999999752314352</v>
      </c>
      <c r="L233" s="3">
        <f t="shared" si="19"/>
        <v>202878128.65000001</v>
      </c>
      <c r="M233" s="44"/>
    </row>
    <row r="234" spans="1:13" x14ac:dyDescent="0.3">
      <c r="A234" s="10"/>
      <c r="B234" s="13" t="s">
        <v>11</v>
      </c>
      <c r="C234" s="16" t="s">
        <v>16</v>
      </c>
      <c r="D234" s="20">
        <f t="shared" si="20"/>
        <v>0</v>
      </c>
      <c r="E234" s="22">
        <f t="shared" si="18"/>
        <v>0</v>
      </c>
      <c r="F234" s="23">
        <f t="shared" si="18"/>
        <v>0</v>
      </c>
      <c r="G234" s="20">
        <f t="shared" si="18"/>
        <v>0</v>
      </c>
      <c r="H234" s="20" t="e">
        <f t="shared" si="21"/>
        <v>#DIV/0!</v>
      </c>
      <c r="L234" s="3">
        <f t="shared" si="19"/>
        <v>0</v>
      </c>
    </row>
    <row r="235" spans="1:13" x14ac:dyDescent="0.3">
      <c r="A235" s="10"/>
      <c r="B235" s="13" t="s">
        <v>11</v>
      </c>
      <c r="C235" s="16" t="s">
        <v>17</v>
      </c>
      <c r="D235" s="79">
        <f t="shared" si="20"/>
        <v>203722653.59999999</v>
      </c>
      <c r="E235" s="126">
        <f t="shared" si="18"/>
        <v>173164256.50999999</v>
      </c>
      <c r="F235" s="127">
        <f t="shared" si="18"/>
        <v>10252224.060000001</v>
      </c>
      <c r="G235" s="79">
        <f t="shared" si="18"/>
        <v>20306173.030000001</v>
      </c>
      <c r="H235" s="20">
        <f t="shared" si="21"/>
        <v>85.000000466320259</v>
      </c>
      <c r="L235" s="3">
        <f t="shared" si="19"/>
        <v>203722653.59999999</v>
      </c>
    </row>
    <row r="236" spans="1:13" x14ac:dyDescent="0.3">
      <c r="A236" s="10"/>
      <c r="B236" s="13" t="s">
        <v>11</v>
      </c>
      <c r="C236" s="16" t="s">
        <v>18</v>
      </c>
      <c r="D236" s="79">
        <f t="shared" si="20"/>
        <v>20309262.850000001</v>
      </c>
      <c r="E236" s="126">
        <f t="shared" si="18"/>
        <v>17262873.420000002</v>
      </c>
      <c r="F236" s="127">
        <f t="shared" si="18"/>
        <v>2030926.29</v>
      </c>
      <c r="G236" s="79">
        <f t="shared" si="18"/>
        <v>1015463.1400000001</v>
      </c>
      <c r="H236" s="20">
        <f t="shared" si="21"/>
        <v>84.999999987690344</v>
      </c>
      <c r="L236" s="3">
        <f t="shared" si="19"/>
        <v>20309262.850000001</v>
      </c>
    </row>
    <row r="237" spans="1:13" x14ac:dyDescent="0.3">
      <c r="A237" s="10"/>
      <c r="B237" s="13" t="s">
        <v>12</v>
      </c>
      <c r="C237" s="16" t="s">
        <v>19</v>
      </c>
      <c r="D237" s="20">
        <f t="shared" si="20"/>
        <v>0</v>
      </c>
      <c r="E237" s="22">
        <f t="shared" si="18"/>
        <v>0</v>
      </c>
      <c r="F237" s="23">
        <f t="shared" si="18"/>
        <v>0</v>
      </c>
      <c r="G237" s="20">
        <f t="shared" si="18"/>
        <v>0</v>
      </c>
      <c r="H237" s="20" t="e">
        <f t="shared" si="21"/>
        <v>#DIV/0!</v>
      </c>
      <c r="L237" s="3">
        <f t="shared" si="19"/>
        <v>0</v>
      </c>
    </row>
    <row r="238" spans="1:13" x14ac:dyDescent="0.3">
      <c r="A238" s="10"/>
      <c r="B238" s="13" t="s">
        <v>12</v>
      </c>
      <c r="C238" s="16" t="s">
        <v>20</v>
      </c>
      <c r="D238" s="20">
        <f t="shared" si="20"/>
        <v>110409769.39</v>
      </c>
      <c r="E238" s="22">
        <f t="shared" si="18"/>
        <v>93848303.480000004</v>
      </c>
      <c r="F238" s="23">
        <f t="shared" si="18"/>
        <v>2470588.2400000002</v>
      </c>
      <c r="G238" s="20">
        <f t="shared" si="18"/>
        <v>14090877.67</v>
      </c>
      <c r="H238" s="20">
        <f t="shared" si="21"/>
        <v>84.999999545782956</v>
      </c>
      <c r="L238" s="3">
        <f t="shared" si="19"/>
        <v>110409769.39</v>
      </c>
    </row>
    <row r="239" spans="1:13" x14ac:dyDescent="0.3">
      <c r="A239" s="10"/>
      <c r="B239" s="13" t="s">
        <v>13</v>
      </c>
      <c r="C239" s="16" t="s">
        <v>21</v>
      </c>
      <c r="D239" s="20">
        <f t="shared" si="20"/>
        <v>108620892.48</v>
      </c>
      <c r="E239" s="22">
        <f t="shared" si="18"/>
        <v>92327758.609999999</v>
      </c>
      <c r="F239" s="23">
        <f t="shared" si="18"/>
        <v>0</v>
      </c>
      <c r="G239" s="20">
        <f t="shared" si="18"/>
        <v>16293133.870000001</v>
      </c>
      <c r="H239" s="20">
        <f t="shared" si="21"/>
        <v>85.000000001841258</v>
      </c>
      <c r="L239" s="3">
        <f t="shared" si="19"/>
        <v>108620892.47999999</v>
      </c>
    </row>
    <row r="240" spans="1:13" x14ac:dyDescent="0.3">
      <c r="A240" s="10"/>
      <c r="B240" s="13" t="s">
        <v>13</v>
      </c>
      <c r="C240" s="16" t="s">
        <v>22</v>
      </c>
      <c r="D240" s="20">
        <f t="shared" si="20"/>
        <v>39099594.100000001</v>
      </c>
      <c r="E240" s="22">
        <f t="shared" si="18"/>
        <v>33234654.98</v>
      </c>
      <c r="F240" s="23">
        <f t="shared" si="18"/>
        <v>0</v>
      </c>
      <c r="G240" s="20">
        <f t="shared" si="18"/>
        <v>5864939.1200000001</v>
      </c>
      <c r="H240" s="20">
        <f t="shared" si="21"/>
        <v>84.999999987212135</v>
      </c>
      <c r="L240" s="3">
        <f t="shared" si="19"/>
        <v>39099594.100000001</v>
      </c>
    </row>
    <row r="241" spans="1:12" x14ac:dyDescent="0.3">
      <c r="A241" s="10"/>
      <c r="B241" s="13" t="s">
        <v>13</v>
      </c>
      <c r="C241" s="16" t="s">
        <v>23</v>
      </c>
      <c r="D241" s="20">
        <f t="shared" si="20"/>
        <v>41500934.840000004</v>
      </c>
      <c r="E241" s="22">
        <f t="shared" si="18"/>
        <v>35275794.609999999</v>
      </c>
      <c r="F241" s="23">
        <f t="shared" si="18"/>
        <v>0</v>
      </c>
      <c r="G241" s="20">
        <f t="shared" si="18"/>
        <v>6225140.2300000004</v>
      </c>
      <c r="H241" s="20">
        <f t="shared" si="21"/>
        <v>84.999999990361658</v>
      </c>
      <c r="L241" s="3">
        <f t="shared" si="19"/>
        <v>41500934.840000004</v>
      </c>
    </row>
    <row r="242" spans="1:12" x14ac:dyDescent="0.3">
      <c r="A242" s="10"/>
      <c r="B242" s="13" t="s">
        <v>13</v>
      </c>
      <c r="C242" s="16" t="s">
        <v>24</v>
      </c>
      <c r="D242" s="20">
        <f t="shared" si="20"/>
        <v>24900560.91</v>
      </c>
      <c r="E242" s="22">
        <f t="shared" si="18"/>
        <v>21165476.77</v>
      </c>
      <c r="F242" s="23">
        <f t="shared" si="18"/>
        <v>0</v>
      </c>
      <c r="G242" s="20">
        <f t="shared" si="18"/>
        <v>3735084.1399999997</v>
      </c>
      <c r="H242" s="20">
        <f t="shared" si="21"/>
        <v>84.999999985944086</v>
      </c>
      <c r="L242" s="3">
        <f t="shared" si="19"/>
        <v>24900560.91</v>
      </c>
    </row>
    <row r="243" spans="1:12" x14ac:dyDescent="0.3">
      <c r="A243" s="10"/>
      <c r="B243" s="13" t="s">
        <v>14</v>
      </c>
      <c r="C243" s="16" t="s">
        <v>66</v>
      </c>
      <c r="D243" s="20">
        <f t="shared" si="20"/>
        <v>113665005.86</v>
      </c>
      <c r="E243" s="22">
        <f t="shared" si="18"/>
        <v>96615254.980000004</v>
      </c>
      <c r="F243" s="23">
        <f t="shared" si="18"/>
        <v>0</v>
      </c>
      <c r="G243" s="20">
        <f t="shared" si="18"/>
        <v>17049750.879999999</v>
      </c>
      <c r="H243" s="20">
        <f t="shared" si="21"/>
        <v>84.99999999912022</v>
      </c>
      <c r="J243" s="44"/>
      <c r="L243" s="3">
        <f t="shared" si="19"/>
        <v>113665005.86</v>
      </c>
    </row>
    <row r="244" spans="1:12" x14ac:dyDescent="0.3">
      <c r="A244" s="11"/>
      <c r="B244" s="13" t="s">
        <v>14</v>
      </c>
      <c r="C244" s="16" t="s">
        <v>26</v>
      </c>
      <c r="D244" s="26">
        <f t="shared" si="20"/>
        <v>129986209.45</v>
      </c>
      <c r="E244" s="24">
        <f t="shared" si="18"/>
        <v>110488278.03</v>
      </c>
      <c r="F244" s="25">
        <f t="shared" si="18"/>
        <v>0</v>
      </c>
      <c r="G244" s="26">
        <f t="shared" si="18"/>
        <v>19497931.420000002</v>
      </c>
      <c r="H244" s="20">
        <f t="shared" si="21"/>
        <v>84.999999998076717</v>
      </c>
      <c r="L244" s="3">
        <f t="shared" si="19"/>
        <v>129986209.45</v>
      </c>
    </row>
    <row r="245" spans="1:12" x14ac:dyDescent="0.3">
      <c r="A245" s="11"/>
      <c r="B245" s="13" t="s">
        <v>14</v>
      </c>
      <c r="C245" s="16" t="s">
        <v>55</v>
      </c>
      <c r="D245" s="26">
        <f t="shared" si="20"/>
        <v>0</v>
      </c>
      <c r="E245" s="24">
        <f t="shared" si="18"/>
        <v>0</v>
      </c>
      <c r="F245" s="25">
        <f t="shared" si="18"/>
        <v>0</v>
      </c>
      <c r="G245" s="26">
        <f t="shared" si="18"/>
        <v>0</v>
      </c>
      <c r="H245" s="20" t="e">
        <f t="shared" si="21"/>
        <v>#DIV/0!</v>
      </c>
      <c r="L245" s="3">
        <f t="shared" si="19"/>
        <v>0</v>
      </c>
    </row>
    <row r="246" spans="1:12" x14ac:dyDescent="0.3">
      <c r="A246" s="11"/>
      <c r="B246" s="13" t="s">
        <v>14</v>
      </c>
      <c r="C246" s="16" t="s">
        <v>27</v>
      </c>
      <c r="D246" s="26">
        <f t="shared" si="20"/>
        <v>63128806.749999993</v>
      </c>
      <c r="E246" s="24">
        <f t="shared" si="18"/>
        <v>53659485.739999995</v>
      </c>
      <c r="F246" s="25">
        <f t="shared" si="18"/>
        <v>0</v>
      </c>
      <c r="G246" s="26">
        <f t="shared" si="18"/>
        <v>9469321.0099999998</v>
      </c>
      <c r="H246" s="20">
        <f t="shared" si="21"/>
        <v>85.000000003960167</v>
      </c>
      <c r="L246" s="3">
        <f t="shared" si="19"/>
        <v>63128806.75</v>
      </c>
    </row>
    <row r="247" spans="1:12" x14ac:dyDescent="0.3">
      <c r="A247" s="11"/>
      <c r="B247" s="13" t="s">
        <v>14</v>
      </c>
      <c r="C247" s="16" t="s">
        <v>28</v>
      </c>
      <c r="D247" s="26">
        <f t="shared" si="20"/>
        <v>63036333.219999999</v>
      </c>
      <c r="E247" s="24">
        <f t="shared" si="18"/>
        <v>53580883.219999999</v>
      </c>
      <c r="F247" s="25">
        <f t="shared" si="18"/>
        <v>1771517</v>
      </c>
      <c r="G247" s="26">
        <f t="shared" si="18"/>
        <v>7683933</v>
      </c>
      <c r="H247" s="20">
        <f t="shared" si="21"/>
        <v>84.999999973031422</v>
      </c>
      <c r="L247" s="3">
        <f t="shared" si="19"/>
        <v>63036333.219999999</v>
      </c>
    </row>
    <row r="248" spans="1:12" ht="15" thickBot="1" x14ac:dyDescent="0.35">
      <c r="A248" s="15"/>
      <c r="B248" s="14" t="s">
        <v>14</v>
      </c>
      <c r="C248" s="17" t="s">
        <v>29</v>
      </c>
      <c r="D248" s="29">
        <f t="shared" si="20"/>
        <v>40332293.200000003</v>
      </c>
      <c r="E248" s="27">
        <f t="shared" si="18"/>
        <v>34282449.219999999</v>
      </c>
      <c r="F248" s="28">
        <f t="shared" si="18"/>
        <v>0</v>
      </c>
      <c r="G248" s="29">
        <f t="shared" si="18"/>
        <v>6049843.9800000004</v>
      </c>
      <c r="H248" s="21">
        <f t="shared" si="21"/>
        <v>84.999999999999986</v>
      </c>
      <c r="L248" s="3">
        <f t="shared" si="19"/>
        <v>40332293.200000003</v>
      </c>
    </row>
    <row r="249" spans="1:12" ht="15" thickBot="1" x14ac:dyDescent="0.35">
      <c r="A249" s="90" t="s">
        <v>3</v>
      </c>
      <c r="B249" s="91"/>
      <c r="C249" s="91"/>
      <c r="D249" s="36">
        <f>SUM(D232:D248)</f>
        <v>1189558622.1100001</v>
      </c>
      <c r="E249" s="37">
        <f>SUM(E232:E248)</f>
        <v>1011124828.71</v>
      </c>
      <c r="F249" s="38">
        <f>SUM(F232:F248)</f>
        <v>16525255.590000002</v>
      </c>
      <c r="G249" s="36">
        <f t="shared" ref="G249" si="22">SUM(G232:G248)</f>
        <v>161908537.80999997</v>
      </c>
      <c r="H249" s="36">
        <f t="shared" si="21"/>
        <v>84.999999992980577</v>
      </c>
      <c r="L249" s="3">
        <f>SUM(L232:L248)</f>
        <v>1189558622.1100001</v>
      </c>
    </row>
    <row r="250" spans="1:12" ht="15" thickBot="1" x14ac:dyDescent="0.35">
      <c r="E250" s="90" t="s">
        <v>64</v>
      </c>
      <c r="F250" s="91"/>
      <c r="G250" s="103"/>
      <c r="H250" s="31" t="s">
        <v>40</v>
      </c>
    </row>
    <row r="253" spans="1:12" x14ac:dyDescent="0.3">
      <c r="E253" s="44"/>
    </row>
    <row r="254" spans="1:12" x14ac:dyDescent="0.3">
      <c r="E254" s="44"/>
    </row>
    <row r="255" spans="1:12" x14ac:dyDescent="0.3">
      <c r="E255" s="44"/>
    </row>
  </sheetData>
  <mergeCells count="110">
    <mergeCell ref="E3:I3"/>
    <mergeCell ref="E5:F5"/>
    <mergeCell ref="D5:D6"/>
    <mergeCell ref="A5:A6"/>
    <mergeCell ref="A4:H4"/>
    <mergeCell ref="H30:H31"/>
    <mergeCell ref="A49:C49"/>
    <mergeCell ref="E50:G50"/>
    <mergeCell ref="C5:C6"/>
    <mergeCell ref="B5:B6"/>
    <mergeCell ref="G5:G6"/>
    <mergeCell ref="A24:C24"/>
    <mergeCell ref="E25:G25"/>
    <mergeCell ref="A29:H29"/>
    <mergeCell ref="A30:A31"/>
    <mergeCell ref="B30:B31"/>
    <mergeCell ref="C30:C31"/>
    <mergeCell ref="D30:D31"/>
    <mergeCell ref="E30:F30"/>
    <mergeCell ref="G30:G31"/>
    <mergeCell ref="H5:H6"/>
    <mergeCell ref="C26:D26"/>
    <mergeCell ref="A74:C74"/>
    <mergeCell ref="E75:G75"/>
    <mergeCell ref="A79:H79"/>
    <mergeCell ref="A54:H54"/>
    <mergeCell ref="A55:A56"/>
    <mergeCell ref="B55:B56"/>
    <mergeCell ref="C55:C56"/>
    <mergeCell ref="D55:D56"/>
    <mergeCell ref="E55:F55"/>
    <mergeCell ref="G55:G56"/>
    <mergeCell ref="H55:H56"/>
    <mergeCell ref="G80:G81"/>
    <mergeCell ref="H80:H81"/>
    <mergeCell ref="A99:C99"/>
    <mergeCell ref="E100:G100"/>
    <mergeCell ref="A80:A81"/>
    <mergeCell ref="B80:B81"/>
    <mergeCell ref="C80:C81"/>
    <mergeCell ref="D80:D81"/>
    <mergeCell ref="E80:F80"/>
    <mergeCell ref="A124:C124"/>
    <mergeCell ref="E125:G125"/>
    <mergeCell ref="A129:H129"/>
    <mergeCell ref="A104:H104"/>
    <mergeCell ref="A105:A106"/>
    <mergeCell ref="B105:B106"/>
    <mergeCell ref="C105:C106"/>
    <mergeCell ref="D105:D106"/>
    <mergeCell ref="E105:F105"/>
    <mergeCell ref="G105:G106"/>
    <mergeCell ref="H105:H106"/>
    <mergeCell ref="G130:G131"/>
    <mergeCell ref="H130:H131"/>
    <mergeCell ref="A149:C149"/>
    <mergeCell ref="E150:G150"/>
    <mergeCell ref="A130:A131"/>
    <mergeCell ref="B130:B131"/>
    <mergeCell ref="C130:C131"/>
    <mergeCell ref="D130:D131"/>
    <mergeCell ref="E130:F130"/>
    <mergeCell ref="D180:D181"/>
    <mergeCell ref="E180:F180"/>
    <mergeCell ref="A174:C174"/>
    <mergeCell ref="E175:G175"/>
    <mergeCell ref="A179:H179"/>
    <mergeCell ref="A154:H154"/>
    <mergeCell ref="A155:A156"/>
    <mergeCell ref="B155:B156"/>
    <mergeCell ref="C155:C156"/>
    <mergeCell ref="D155:D156"/>
    <mergeCell ref="E155:F155"/>
    <mergeCell ref="G155:G156"/>
    <mergeCell ref="H155:H156"/>
    <mergeCell ref="E250:G250"/>
    <mergeCell ref="A224:C224"/>
    <mergeCell ref="E225:G225"/>
    <mergeCell ref="A229:H229"/>
    <mergeCell ref="A230:A231"/>
    <mergeCell ref="B230:B231"/>
    <mergeCell ref="C230:C231"/>
    <mergeCell ref="D230:D231"/>
    <mergeCell ref="E230:F230"/>
    <mergeCell ref="G230:G231"/>
    <mergeCell ref="H230:H231"/>
    <mergeCell ref="C51:D51"/>
    <mergeCell ref="C76:D76"/>
    <mergeCell ref="C101:D101"/>
    <mergeCell ref="C151:D151"/>
    <mergeCell ref="C126:D126"/>
    <mergeCell ref="C176:D176"/>
    <mergeCell ref="C201:D201"/>
    <mergeCell ref="C226:D226"/>
    <mergeCell ref="A249:C249"/>
    <mergeCell ref="A204:H204"/>
    <mergeCell ref="A205:A206"/>
    <mergeCell ref="B205:B206"/>
    <mergeCell ref="C205:C206"/>
    <mergeCell ref="D205:D206"/>
    <mergeCell ref="E205:F205"/>
    <mergeCell ref="G205:G206"/>
    <mergeCell ref="H205:H206"/>
    <mergeCell ref="G180:G181"/>
    <mergeCell ref="H180:H181"/>
    <mergeCell ref="A199:C199"/>
    <mergeCell ref="E200:G200"/>
    <mergeCell ref="A180:A181"/>
    <mergeCell ref="B180:B181"/>
    <mergeCell ref="C180:C181"/>
  </mergeCells>
  <pageMargins left="0.70866141732283472" right="0.70866141732283472" top="0.78740157480314965" bottom="0.78740157480314965" header="0.31496062992125984" footer="0.31496062992125984"/>
  <pageSetup paperSize="9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FF"/>
    <pageSetUpPr fitToPage="1"/>
  </sheetPr>
  <dimension ref="A1:P148"/>
  <sheetViews>
    <sheetView tabSelected="1" topLeftCell="D94" zoomScaleNormal="100" workbookViewId="0">
      <selection activeCell="I140" sqref="I140"/>
    </sheetView>
  </sheetViews>
  <sheetFormatPr defaultRowHeight="14.4" x14ac:dyDescent="0.3"/>
  <cols>
    <col min="1" max="1" width="12.44140625" customWidth="1"/>
    <col min="2" max="2" width="39.88671875" customWidth="1"/>
    <col min="3" max="3" width="15.6640625" customWidth="1"/>
    <col min="4" max="4" width="14.6640625" customWidth="1"/>
    <col min="5" max="5" width="16.6640625" customWidth="1"/>
    <col min="6" max="6" width="15" customWidth="1"/>
    <col min="7" max="7" width="18.44140625" customWidth="1"/>
    <col min="9" max="9" width="16.33203125" customWidth="1"/>
    <col min="12" max="12" width="15.33203125" customWidth="1"/>
    <col min="13" max="13" width="14.6640625" customWidth="1"/>
    <col min="14" max="14" width="17.109375" customWidth="1"/>
    <col min="15" max="15" width="16.6640625" customWidth="1"/>
    <col min="16" max="16" width="11" customWidth="1"/>
  </cols>
  <sheetData>
    <row r="1" spans="1:15" s="40" customFormat="1" ht="25.5" customHeight="1" x14ac:dyDescent="0.35">
      <c r="A1" s="39" t="s">
        <v>58</v>
      </c>
      <c r="B1" s="39"/>
    </row>
    <row r="2" spans="1:15" x14ac:dyDescent="0.3">
      <c r="A2" s="2"/>
      <c r="B2" s="2"/>
    </row>
    <row r="3" spans="1:15" ht="18.600000000000001" thickBot="1" x14ac:dyDescent="0.4">
      <c r="A3" s="78"/>
      <c r="B3" s="32"/>
      <c r="C3" s="32"/>
      <c r="D3" s="104"/>
      <c r="E3" s="104"/>
      <c r="F3" s="104"/>
      <c r="G3" s="104"/>
      <c r="H3" s="104"/>
    </row>
    <row r="4" spans="1:15" ht="17.25" customHeight="1" thickBot="1" x14ac:dyDescent="0.35">
      <c r="A4" s="93" t="s">
        <v>45</v>
      </c>
      <c r="B4" s="93"/>
      <c r="C4" s="93"/>
      <c r="D4" s="93"/>
      <c r="E4" s="93"/>
      <c r="F4" s="93"/>
      <c r="G4" s="94"/>
    </row>
    <row r="5" spans="1:15" s="6" customFormat="1" ht="19.95" customHeight="1" x14ac:dyDescent="0.3">
      <c r="A5" s="99" t="s">
        <v>10</v>
      </c>
      <c r="B5" s="99" t="s">
        <v>57</v>
      </c>
      <c r="C5" s="122" t="s">
        <v>4</v>
      </c>
      <c r="D5" s="124" t="s">
        <v>0</v>
      </c>
      <c r="E5" s="125"/>
      <c r="F5" s="99" t="s">
        <v>2</v>
      </c>
      <c r="G5" s="122" t="s">
        <v>5</v>
      </c>
      <c r="O5" s="43"/>
    </row>
    <row r="6" spans="1:15" s="6" customFormat="1" ht="46.95" customHeight="1" thickBot="1" x14ac:dyDescent="0.35">
      <c r="A6" s="121"/>
      <c r="B6" s="100"/>
      <c r="C6" s="123"/>
      <c r="D6" s="5" t="s">
        <v>1</v>
      </c>
      <c r="E6" s="4" t="s">
        <v>15</v>
      </c>
      <c r="F6" s="100"/>
      <c r="G6" s="123"/>
      <c r="O6" s="43"/>
    </row>
    <row r="7" spans="1:15" x14ac:dyDescent="0.3">
      <c r="A7" s="11" t="s">
        <v>6</v>
      </c>
      <c r="B7" s="7" t="s">
        <v>25</v>
      </c>
      <c r="C7" s="20">
        <f>+D7+E7+F7</f>
        <v>0</v>
      </c>
      <c r="D7" s="22">
        <f>+FP_opatření!E7</f>
        <v>0</v>
      </c>
      <c r="E7" s="23">
        <f>+FP_opatření!F7</f>
        <v>0</v>
      </c>
      <c r="F7" s="20">
        <f>+FP_opatření!G7</f>
        <v>0</v>
      </c>
      <c r="G7" s="20" t="e">
        <f>+D7/C7*100</f>
        <v>#DIV/0!</v>
      </c>
    </row>
    <row r="8" spans="1:15" x14ac:dyDescent="0.3">
      <c r="A8" s="11" t="s">
        <v>7</v>
      </c>
      <c r="B8" s="16" t="s">
        <v>68</v>
      </c>
      <c r="C8" s="20">
        <f t="shared" ref="C8:C12" si="0">+D8+E8+F8</f>
        <v>0</v>
      </c>
      <c r="D8" s="22">
        <f>+FP_opatření!E8</f>
        <v>0</v>
      </c>
      <c r="E8" s="23">
        <f>+FP_opatření!F8</f>
        <v>0</v>
      </c>
      <c r="F8" s="20">
        <f>+FP_opatření!G8</f>
        <v>0</v>
      </c>
      <c r="G8" s="20" t="e">
        <f t="shared" ref="G8:G13" si="1">+D8/C8*100</f>
        <v>#DIV/0!</v>
      </c>
    </row>
    <row r="9" spans="1:15" x14ac:dyDescent="0.3">
      <c r="A9" s="11" t="s">
        <v>11</v>
      </c>
      <c r="B9" s="8" t="s">
        <v>41</v>
      </c>
      <c r="C9" s="20">
        <f t="shared" si="0"/>
        <v>0</v>
      </c>
      <c r="D9" s="22">
        <f>+FP_opatření!E9+FP_opatření!E10+FP_opatření!E11</f>
        <v>0</v>
      </c>
      <c r="E9" s="23">
        <f>+FP_opatření!F9+FP_opatření!F10+FP_opatření!F11</f>
        <v>0</v>
      </c>
      <c r="F9" s="20">
        <f>+FP_opatření!G9+FP_opatření!G10+FP_opatření!G11</f>
        <v>0</v>
      </c>
      <c r="G9" s="20" t="e">
        <f t="shared" si="1"/>
        <v>#DIV/0!</v>
      </c>
    </row>
    <row r="10" spans="1:15" x14ac:dyDescent="0.3">
      <c r="A10" s="11" t="s">
        <v>12</v>
      </c>
      <c r="B10" s="8" t="s">
        <v>42</v>
      </c>
      <c r="C10" s="20">
        <f t="shared" si="0"/>
        <v>0</v>
      </c>
      <c r="D10" s="22">
        <f>+FP_opatření!E12+FP_opatření!E13</f>
        <v>0</v>
      </c>
      <c r="E10" s="23">
        <f>+FP_opatření!F12+FP_opatření!F13</f>
        <v>0</v>
      </c>
      <c r="F10" s="20">
        <f>+FP_opatření!G12+FP_opatření!G13</f>
        <v>0</v>
      </c>
      <c r="G10" s="20" t="e">
        <f t="shared" si="1"/>
        <v>#DIV/0!</v>
      </c>
    </row>
    <row r="11" spans="1:15" x14ac:dyDescent="0.3">
      <c r="A11" s="11" t="s">
        <v>13</v>
      </c>
      <c r="B11" s="8" t="s">
        <v>43</v>
      </c>
      <c r="C11" s="20">
        <f t="shared" si="0"/>
        <v>0</v>
      </c>
      <c r="D11" s="22">
        <f>+FP_opatření!E14+FP_opatření!E15+FP_opatření!E16+FP_opatření!E17</f>
        <v>0</v>
      </c>
      <c r="E11" s="23">
        <f>+FP_opatření!F14+FP_opatření!F15+FP_opatření!F16+FP_opatření!F17</f>
        <v>0</v>
      </c>
      <c r="F11" s="20">
        <f>+FP_opatření!G14+FP_opatření!G15+FP_opatření!G16+FP_opatření!G17</f>
        <v>0</v>
      </c>
      <c r="G11" s="20" t="e">
        <f t="shared" si="1"/>
        <v>#DIV/0!</v>
      </c>
    </row>
    <row r="12" spans="1:15" ht="15" thickBot="1" x14ac:dyDescent="0.35">
      <c r="A12" s="15" t="s">
        <v>14</v>
      </c>
      <c r="B12" s="8" t="s">
        <v>44</v>
      </c>
      <c r="C12" s="20">
        <f t="shared" si="0"/>
        <v>0</v>
      </c>
      <c r="D12" s="22">
        <f>+FP_opatření!E18+FP_opatření!E19+FP_opatření!E20+FP_opatření!E21+FP_opatření!E22+FP_opatření!E23</f>
        <v>0</v>
      </c>
      <c r="E12" s="23">
        <f>+FP_opatření!F18+FP_opatření!F19+FP_opatření!F20+FP_opatření!F21+FP_opatření!F22+FP_opatření!F23</f>
        <v>0</v>
      </c>
      <c r="F12" s="20">
        <f>+FP_opatření!G18+FP_opatření!G19+FP_opatření!G20+FP_opatření!G21+FP_opatření!G22+FP_opatření!G23</f>
        <v>0</v>
      </c>
      <c r="G12" s="20" t="e">
        <f t="shared" si="1"/>
        <v>#DIV/0!</v>
      </c>
    </row>
    <row r="13" spans="1:15" ht="15" thickBot="1" x14ac:dyDescent="0.35">
      <c r="A13" s="91" t="s">
        <v>3</v>
      </c>
      <c r="B13" s="103"/>
      <c r="C13" s="18">
        <f>SUM(C7:C12)</f>
        <v>0</v>
      </c>
      <c r="D13" s="30">
        <f>SUM(D7:D12)</f>
        <v>0</v>
      </c>
      <c r="E13" s="12">
        <f>SUM(E7:E12)</f>
        <v>0</v>
      </c>
      <c r="F13" s="18">
        <f>SUM(F7:F12)</f>
        <v>0</v>
      </c>
      <c r="G13" s="18" t="e">
        <f t="shared" si="1"/>
        <v>#DIV/0!</v>
      </c>
    </row>
    <row r="14" spans="1:15" ht="15" thickBot="1" x14ac:dyDescent="0.35">
      <c r="D14" s="90" t="s">
        <v>64</v>
      </c>
      <c r="E14" s="91"/>
      <c r="F14" s="103"/>
      <c r="G14" s="19">
        <f>+D15/$D$130*100</f>
        <v>0</v>
      </c>
    </row>
    <row r="15" spans="1:15" ht="15" thickBot="1" x14ac:dyDescent="0.35">
      <c r="B15" s="88" t="s">
        <v>67</v>
      </c>
      <c r="C15" s="89"/>
      <c r="D15" s="67">
        <f>+D13</f>
        <v>0</v>
      </c>
    </row>
    <row r="16" spans="1:15" ht="15" thickBot="1" x14ac:dyDescent="0.35"/>
    <row r="17" spans="1:15" ht="17.25" customHeight="1" thickBot="1" x14ac:dyDescent="0.35">
      <c r="A17" s="93" t="s">
        <v>46</v>
      </c>
      <c r="B17" s="93"/>
      <c r="C17" s="93"/>
      <c r="D17" s="93"/>
      <c r="E17" s="93"/>
      <c r="F17" s="93"/>
      <c r="G17" s="94"/>
    </row>
    <row r="18" spans="1:15" s="6" customFormat="1" ht="19.2" customHeight="1" x14ac:dyDescent="0.3">
      <c r="A18" s="99" t="s">
        <v>10</v>
      </c>
      <c r="B18" s="99" t="s">
        <v>57</v>
      </c>
      <c r="C18" s="122" t="s">
        <v>4</v>
      </c>
      <c r="D18" s="124" t="s">
        <v>0</v>
      </c>
      <c r="E18" s="125"/>
      <c r="F18" s="99" t="s">
        <v>2</v>
      </c>
      <c r="G18" s="122" t="s">
        <v>5</v>
      </c>
      <c r="O18" s="43"/>
    </row>
    <row r="19" spans="1:15" s="6" customFormat="1" ht="44.4" customHeight="1" thickBot="1" x14ac:dyDescent="0.35">
      <c r="A19" s="121"/>
      <c r="B19" s="100"/>
      <c r="C19" s="123"/>
      <c r="D19" s="5" t="s">
        <v>1</v>
      </c>
      <c r="E19" s="4" t="s">
        <v>15</v>
      </c>
      <c r="F19" s="100"/>
      <c r="G19" s="123"/>
      <c r="O19" s="43"/>
    </row>
    <row r="20" spans="1:15" x14ac:dyDescent="0.3">
      <c r="A20" s="11" t="s">
        <v>6</v>
      </c>
      <c r="B20" s="7" t="s">
        <v>25</v>
      </c>
      <c r="C20" s="20">
        <f>+D20+E20+F20</f>
        <v>0</v>
      </c>
      <c r="D20" s="22">
        <f>+FP_opatření!E32</f>
        <v>0</v>
      </c>
      <c r="E20" s="23">
        <f>+FP_opatření!F32</f>
        <v>0</v>
      </c>
      <c r="F20" s="20">
        <f>+FP_opatření!G32</f>
        <v>0</v>
      </c>
      <c r="G20" s="20" t="e">
        <f>+D20/C20*100</f>
        <v>#DIV/0!</v>
      </c>
    </row>
    <row r="21" spans="1:15" x14ac:dyDescent="0.3">
      <c r="A21" s="11" t="s">
        <v>7</v>
      </c>
      <c r="B21" s="16" t="s">
        <v>68</v>
      </c>
      <c r="C21" s="20">
        <f t="shared" ref="C21:C25" si="2">+D21+E21+F21</f>
        <v>0</v>
      </c>
      <c r="D21" s="22">
        <f>+FP_opatření!E33</f>
        <v>0</v>
      </c>
      <c r="E21" s="23">
        <f>+FP_opatření!F33</f>
        <v>0</v>
      </c>
      <c r="F21" s="20">
        <f>+FP_opatření!G33</f>
        <v>0</v>
      </c>
      <c r="G21" s="20" t="e">
        <f t="shared" ref="G21:G26" si="3">+D21/C21*100</f>
        <v>#DIV/0!</v>
      </c>
    </row>
    <row r="22" spans="1:15" x14ac:dyDescent="0.3">
      <c r="A22" s="11" t="s">
        <v>11</v>
      </c>
      <c r="B22" s="8" t="s">
        <v>41</v>
      </c>
      <c r="C22" s="20">
        <f t="shared" si="2"/>
        <v>0</v>
      </c>
      <c r="D22" s="22">
        <f>+FP_opatření!E34+FP_opatření!E35+FP_opatření!E36</f>
        <v>0</v>
      </c>
      <c r="E22" s="23">
        <f>+FP_opatření!F34+FP_opatření!F35+FP_opatření!F36</f>
        <v>0</v>
      </c>
      <c r="F22" s="20">
        <f>+FP_opatření!G34+FP_opatření!G35+FP_opatření!G36</f>
        <v>0</v>
      </c>
      <c r="G22" s="20" t="e">
        <f t="shared" si="3"/>
        <v>#DIV/0!</v>
      </c>
    </row>
    <row r="23" spans="1:15" x14ac:dyDescent="0.3">
      <c r="A23" s="11" t="s">
        <v>12</v>
      </c>
      <c r="B23" s="8" t="s">
        <v>42</v>
      </c>
      <c r="C23" s="20">
        <f t="shared" si="2"/>
        <v>0</v>
      </c>
      <c r="D23" s="22">
        <f>+FP_opatření!E37+FP_opatření!E38</f>
        <v>0</v>
      </c>
      <c r="E23" s="23">
        <f>+FP_opatření!F37+FP_opatření!F38</f>
        <v>0</v>
      </c>
      <c r="F23" s="20">
        <f>+FP_opatření!G37+FP_opatření!G38</f>
        <v>0</v>
      </c>
      <c r="G23" s="20" t="e">
        <f t="shared" si="3"/>
        <v>#DIV/0!</v>
      </c>
    </row>
    <row r="24" spans="1:15" x14ac:dyDescent="0.3">
      <c r="A24" s="11" t="s">
        <v>13</v>
      </c>
      <c r="B24" s="8" t="s">
        <v>43</v>
      </c>
      <c r="C24" s="20">
        <f t="shared" si="2"/>
        <v>0</v>
      </c>
      <c r="D24" s="22">
        <f>+FP_opatření!E39+FP_opatření!E40+FP_opatření!E41+FP_opatření!E42</f>
        <v>0</v>
      </c>
      <c r="E24" s="23">
        <f>+FP_opatření!F39+FP_opatření!F40+FP_opatření!F41+FP_opatření!F42</f>
        <v>0</v>
      </c>
      <c r="F24" s="20">
        <f>+FP_opatření!G39+FP_opatření!G40+FP_opatření!G41+FP_opatření!G42</f>
        <v>0</v>
      </c>
      <c r="G24" s="20" t="e">
        <f t="shared" si="3"/>
        <v>#DIV/0!</v>
      </c>
    </row>
    <row r="25" spans="1:15" ht="15" thickBot="1" x14ac:dyDescent="0.35">
      <c r="A25" s="15" t="s">
        <v>14</v>
      </c>
      <c r="B25" s="8" t="s">
        <v>44</v>
      </c>
      <c r="C25" s="20">
        <f t="shared" si="2"/>
        <v>0</v>
      </c>
      <c r="D25" s="22">
        <f>+FP_opatření!E43+FP_opatření!E44+FP_opatření!E45+FP_opatření!E46+FP_opatření!E47+FP_opatření!E48</f>
        <v>0</v>
      </c>
      <c r="E25" s="23">
        <f>+FP_opatření!F43+FP_opatření!F44+FP_opatření!F45+FP_opatření!F46+FP_opatření!F47+FP_opatření!F48</f>
        <v>0</v>
      </c>
      <c r="F25" s="20">
        <f>+FP_opatření!G43+FP_opatření!G44+FP_opatření!G45+FP_opatření!G46+FP_opatření!G47+FP_opatření!G48</f>
        <v>0</v>
      </c>
      <c r="G25" s="20" t="e">
        <f t="shared" si="3"/>
        <v>#DIV/0!</v>
      </c>
    </row>
    <row r="26" spans="1:15" ht="15" thickBot="1" x14ac:dyDescent="0.35">
      <c r="A26" s="91" t="s">
        <v>3</v>
      </c>
      <c r="B26" s="103"/>
      <c r="C26" s="18">
        <f>SUM(C20:C25)</f>
        <v>0</v>
      </c>
      <c r="D26" s="30">
        <f>SUM(D20:D25)</f>
        <v>0</v>
      </c>
      <c r="E26" s="12">
        <f>SUM(E20:E25)</f>
        <v>0</v>
      </c>
      <c r="F26" s="18">
        <f>SUM(F20:F25)</f>
        <v>0</v>
      </c>
      <c r="G26" s="18" t="e">
        <f t="shared" si="3"/>
        <v>#DIV/0!</v>
      </c>
    </row>
    <row r="27" spans="1:15" ht="15" thickBot="1" x14ac:dyDescent="0.35">
      <c r="D27" s="90" t="s">
        <v>64</v>
      </c>
      <c r="E27" s="91"/>
      <c r="F27" s="103"/>
      <c r="G27" s="19">
        <f>+D28/$D$130*100</f>
        <v>0</v>
      </c>
    </row>
    <row r="28" spans="1:15" ht="15" thickBot="1" x14ac:dyDescent="0.35">
      <c r="B28" s="88" t="s">
        <v>67</v>
      </c>
      <c r="C28" s="89"/>
      <c r="D28" s="67">
        <f>+D15+D26</f>
        <v>0</v>
      </c>
    </row>
    <row r="29" spans="1:15" ht="15" thickBot="1" x14ac:dyDescent="0.35"/>
    <row r="30" spans="1:15" ht="17.25" customHeight="1" thickBot="1" x14ac:dyDescent="0.35">
      <c r="A30" s="93" t="s">
        <v>47</v>
      </c>
      <c r="B30" s="93"/>
      <c r="C30" s="93"/>
      <c r="D30" s="93"/>
      <c r="E30" s="93"/>
      <c r="F30" s="93"/>
      <c r="G30" s="94"/>
    </row>
    <row r="31" spans="1:15" s="6" customFormat="1" ht="16.2" customHeight="1" x14ac:dyDescent="0.3">
      <c r="A31" s="99" t="s">
        <v>10</v>
      </c>
      <c r="B31" s="99" t="s">
        <v>57</v>
      </c>
      <c r="C31" s="122" t="s">
        <v>4</v>
      </c>
      <c r="D31" s="124" t="s">
        <v>0</v>
      </c>
      <c r="E31" s="125"/>
      <c r="F31" s="99" t="s">
        <v>2</v>
      </c>
      <c r="G31" s="122" t="s">
        <v>5</v>
      </c>
      <c r="O31" s="43"/>
    </row>
    <row r="32" spans="1:15" s="6" customFormat="1" ht="45.6" customHeight="1" thickBot="1" x14ac:dyDescent="0.35">
      <c r="A32" s="121"/>
      <c r="B32" s="100"/>
      <c r="C32" s="123"/>
      <c r="D32" s="5" t="s">
        <v>1</v>
      </c>
      <c r="E32" s="4" t="s">
        <v>15</v>
      </c>
      <c r="F32" s="100"/>
      <c r="G32" s="123"/>
      <c r="O32" s="43"/>
    </row>
    <row r="33" spans="1:15" x14ac:dyDescent="0.3">
      <c r="A33" s="11" t="s">
        <v>6</v>
      </c>
      <c r="B33" s="7" t="s">
        <v>25</v>
      </c>
      <c r="C33" s="20">
        <f>+D33+E33+F33</f>
        <v>0</v>
      </c>
      <c r="D33" s="22">
        <f>+FP_opatření!E57</f>
        <v>0</v>
      </c>
      <c r="E33" s="23">
        <f>+FP_opatření!F57</f>
        <v>0</v>
      </c>
      <c r="F33" s="20">
        <f>+FP_opatření!G57</f>
        <v>0</v>
      </c>
      <c r="G33" s="20" t="e">
        <f>+D33/C33*100</f>
        <v>#DIV/0!</v>
      </c>
    </row>
    <row r="34" spans="1:15" x14ac:dyDescent="0.3">
      <c r="A34" s="11" t="s">
        <v>7</v>
      </c>
      <c r="B34" s="16" t="s">
        <v>68</v>
      </c>
      <c r="C34" s="20">
        <f t="shared" ref="C34:C38" si="4">+D34+E34+F34</f>
        <v>8040000</v>
      </c>
      <c r="D34" s="22">
        <f>+FP_opatření!E58</f>
        <v>6834000</v>
      </c>
      <c r="E34" s="23">
        <f>+FP_opatření!F58</f>
        <v>0</v>
      </c>
      <c r="F34" s="20">
        <f>+FP_opatření!G58</f>
        <v>1206000</v>
      </c>
      <c r="G34" s="20">
        <f t="shared" ref="G34:G39" si="5">+D34/C34*100</f>
        <v>85</v>
      </c>
    </row>
    <row r="35" spans="1:15" x14ac:dyDescent="0.3">
      <c r="A35" s="11" t="s">
        <v>11</v>
      </c>
      <c r="B35" s="8" t="s">
        <v>41</v>
      </c>
      <c r="C35" s="20">
        <f t="shared" si="4"/>
        <v>0</v>
      </c>
      <c r="D35" s="22">
        <f>+FP_opatření!E59+FP_opatření!E60+FP_opatření!E61</f>
        <v>0</v>
      </c>
      <c r="E35" s="23">
        <f>+FP_opatření!F59+FP_opatření!F60+FP_opatření!F61</f>
        <v>0</v>
      </c>
      <c r="F35" s="20">
        <f>+FP_opatření!G59+FP_opatření!G60+FP_opatření!G61</f>
        <v>0</v>
      </c>
      <c r="G35" s="20" t="e">
        <f t="shared" si="5"/>
        <v>#DIV/0!</v>
      </c>
    </row>
    <row r="36" spans="1:15" x14ac:dyDescent="0.3">
      <c r="A36" s="11" t="s">
        <v>12</v>
      </c>
      <c r="B36" s="8" t="s">
        <v>42</v>
      </c>
      <c r="C36" s="20">
        <f t="shared" si="4"/>
        <v>0</v>
      </c>
      <c r="D36" s="22">
        <f>+FP_opatření!E62+FP_opatření!E63</f>
        <v>0</v>
      </c>
      <c r="E36" s="23">
        <f>+FP_opatření!F62+FP_opatření!F63</f>
        <v>0</v>
      </c>
      <c r="F36" s="20">
        <f>+FP_opatření!G62+FP_opatření!G63</f>
        <v>0</v>
      </c>
      <c r="G36" s="20" t="e">
        <f t="shared" si="5"/>
        <v>#DIV/0!</v>
      </c>
    </row>
    <row r="37" spans="1:15" x14ac:dyDescent="0.3">
      <c r="A37" s="11" t="s">
        <v>13</v>
      </c>
      <c r="B37" s="8" t="s">
        <v>43</v>
      </c>
      <c r="C37" s="20">
        <f t="shared" si="4"/>
        <v>0</v>
      </c>
      <c r="D37" s="22">
        <f>+FP_opatření!E64+FP_opatření!E65+FP_opatření!E66+FP_opatření!E67</f>
        <v>0</v>
      </c>
      <c r="E37" s="23">
        <f>+FP_opatření!F64+FP_opatření!F65+FP_opatření!F66+FP_opatření!F67</f>
        <v>0</v>
      </c>
      <c r="F37" s="20">
        <f>+FP_opatření!G64+FP_opatření!G65+FP_opatření!G66+FP_opatření!G67</f>
        <v>0</v>
      </c>
      <c r="G37" s="20" t="e">
        <f t="shared" si="5"/>
        <v>#DIV/0!</v>
      </c>
    </row>
    <row r="38" spans="1:15" ht="15" thickBot="1" x14ac:dyDescent="0.35">
      <c r="A38" s="15" t="s">
        <v>14</v>
      </c>
      <c r="B38" s="8" t="s">
        <v>44</v>
      </c>
      <c r="C38" s="20">
        <f t="shared" si="4"/>
        <v>0</v>
      </c>
      <c r="D38" s="22">
        <f>+FP_opatření!E68+FP_opatření!E69+FP_opatření!E70+FP_opatření!E71+FP_opatření!E72+FP_opatření!E73</f>
        <v>0</v>
      </c>
      <c r="E38" s="23">
        <f>+FP_opatření!F68+FP_opatření!F69+FP_opatření!F70+FP_opatření!F71+FP_opatření!F72+FP_opatření!F73</f>
        <v>0</v>
      </c>
      <c r="F38" s="20">
        <f>+FP_opatření!G68+FP_opatření!G69+FP_opatření!G70+FP_opatření!G71+FP_opatření!G72+FP_opatření!G73</f>
        <v>0</v>
      </c>
      <c r="G38" s="20" t="e">
        <f t="shared" si="5"/>
        <v>#DIV/0!</v>
      </c>
    </row>
    <row r="39" spans="1:15" ht="15" thickBot="1" x14ac:dyDescent="0.35">
      <c r="A39" s="91" t="s">
        <v>3</v>
      </c>
      <c r="B39" s="103"/>
      <c r="C39" s="18">
        <f>SUM(C33:C38)</f>
        <v>8040000</v>
      </c>
      <c r="D39" s="30">
        <f>SUM(D33:D38)</f>
        <v>6834000</v>
      </c>
      <c r="E39" s="12">
        <f>SUM(E33:E38)</f>
        <v>0</v>
      </c>
      <c r="F39" s="18">
        <f>SUM(F33:F38)</f>
        <v>1206000</v>
      </c>
      <c r="G39" s="18">
        <f t="shared" si="5"/>
        <v>85</v>
      </c>
    </row>
    <row r="40" spans="1:15" ht="15" thickBot="1" x14ac:dyDescent="0.35">
      <c r="D40" s="90" t="s">
        <v>64</v>
      </c>
      <c r="E40" s="91"/>
      <c r="F40" s="103"/>
      <c r="G40" s="19">
        <f>+D41/$D$130*100</f>
        <v>0.67588094031068979</v>
      </c>
    </row>
    <row r="41" spans="1:15" ht="15" thickBot="1" x14ac:dyDescent="0.35">
      <c r="B41" s="88" t="s">
        <v>67</v>
      </c>
      <c r="C41" s="89"/>
      <c r="D41" s="67">
        <f>+D28+D39</f>
        <v>6834000</v>
      </c>
    </row>
    <row r="42" spans="1:15" ht="15" thickBot="1" x14ac:dyDescent="0.35"/>
    <row r="43" spans="1:15" ht="17.25" customHeight="1" thickBot="1" x14ac:dyDescent="0.35">
      <c r="A43" s="93" t="s">
        <v>48</v>
      </c>
      <c r="B43" s="93"/>
      <c r="C43" s="93"/>
      <c r="D43" s="93"/>
      <c r="E43" s="93"/>
      <c r="F43" s="93"/>
      <c r="G43" s="94"/>
    </row>
    <row r="44" spans="1:15" s="6" customFormat="1" ht="16.95" customHeight="1" x14ac:dyDescent="0.3">
      <c r="A44" s="99" t="s">
        <v>10</v>
      </c>
      <c r="B44" s="99" t="s">
        <v>57</v>
      </c>
      <c r="C44" s="122" t="s">
        <v>4</v>
      </c>
      <c r="D44" s="124" t="s">
        <v>0</v>
      </c>
      <c r="E44" s="125"/>
      <c r="F44" s="99" t="s">
        <v>2</v>
      </c>
      <c r="G44" s="122" t="s">
        <v>5</v>
      </c>
      <c r="O44" s="43"/>
    </row>
    <row r="45" spans="1:15" s="6" customFormat="1" ht="45.6" customHeight="1" thickBot="1" x14ac:dyDescent="0.35">
      <c r="A45" s="121"/>
      <c r="B45" s="100"/>
      <c r="C45" s="123"/>
      <c r="D45" s="5" t="s">
        <v>1</v>
      </c>
      <c r="E45" s="4" t="s">
        <v>15</v>
      </c>
      <c r="F45" s="100"/>
      <c r="G45" s="123"/>
      <c r="O45" s="43"/>
    </row>
    <row r="46" spans="1:15" x14ac:dyDescent="0.3">
      <c r="A46" s="11" t="s">
        <v>6</v>
      </c>
      <c r="B46" s="7" t="s">
        <v>25</v>
      </c>
      <c r="C46" s="20">
        <f>+D46+E46+F46</f>
        <v>0</v>
      </c>
      <c r="D46" s="22">
        <f>+FP_opatření!E82</f>
        <v>0</v>
      </c>
      <c r="E46" s="23">
        <f>+FP_opatření!F82</f>
        <v>0</v>
      </c>
      <c r="F46" s="20">
        <f>+FP_opatření!G82</f>
        <v>0</v>
      </c>
      <c r="G46" s="20" t="e">
        <f>+D46/C46*100</f>
        <v>#DIV/0!</v>
      </c>
    </row>
    <row r="47" spans="1:15" x14ac:dyDescent="0.3">
      <c r="A47" s="11" t="s">
        <v>7</v>
      </c>
      <c r="B47" s="16" t="s">
        <v>68</v>
      </c>
      <c r="C47" s="20">
        <f t="shared" ref="C47:C51" si="6">+D47+E47+F47</f>
        <v>66100000</v>
      </c>
      <c r="D47" s="22">
        <f>+FP_opatření!E83</f>
        <v>56185000</v>
      </c>
      <c r="E47" s="23">
        <f>+FP_opatření!F83</f>
        <v>0</v>
      </c>
      <c r="F47" s="20">
        <f>+FP_opatření!G83</f>
        <v>9915000</v>
      </c>
      <c r="G47" s="20">
        <f t="shared" ref="G47:G52" si="7">+D47/C47*100</f>
        <v>85</v>
      </c>
    </row>
    <row r="48" spans="1:15" x14ac:dyDescent="0.3">
      <c r="A48" s="11" t="s">
        <v>11</v>
      </c>
      <c r="B48" s="8" t="s">
        <v>41</v>
      </c>
      <c r="C48" s="20">
        <f t="shared" si="6"/>
        <v>41450813</v>
      </c>
      <c r="D48" s="22">
        <f>+FP_opatření!E84+FP_opatření!E85+FP_opatření!E86</f>
        <v>35233192</v>
      </c>
      <c r="E48" s="23">
        <f>+FP_opatření!F84+FP_opatření!F85+FP_opatření!F86</f>
        <v>2072540</v>
      </c>
      <c r="F48" s="20">
        <f>+FP_opatření!G84+FP_opatření!G85+FP_opatření!G86</f>
        <v>4145081</v>
      </c>
      <c r="G48" s="20">
        <f t="shared" si="7"/>
        <v>85.000002291873017</v>
      </c>
    </row>
    <row r="49" spans="1:15" x14ac:dyDescent="0.3">
      <c r="A49" s="11" t="s">
        <v>12</v>
      </c>
      <c r="B49" s="8" t="s">
        <v>42</v>
      </c>
      <c r="C49" s="20">
        <f t="shared" si="6"/>
        <v>25000000</v>
      </c>
      <c r="D49" s="22">
        <f>+FP_opatření!E87+FP_opatření!E88</f>
        <v>21250000</v>
      </c>
      <c r="E49" s="23">
        <f>+FP_opatření!F87+FP_opatření!F88</f>
        <v>2100000</v>
      </c>
      <c r="F49" s="20">
        <f>+FP_opatření!G87+FP_opatření!G88</f>
        <v>1650000</v>
      </c>
      <c r="G49" s="20">
        <f t="shared" si="7"/>
        <v>85</v>
      </c>
    </row>
    <row r="50" spans="1:15" x14ac:dyDescent="0.3">
      <c r="A50" s="11" t="s">
        <v>13</v>
      </c>
      <c r="B50" s="8" t="s">
        <v>43</v>
      </c>
      <c r="C50" s="20">
        <f t="shared" si="6"/>
        <v>90764705.879999995</v>
      </c>
      <c r="D50" s="22">
        <f>+FP_opatření!E89+FP_opatření!E90+FP_opatření!E91+FP_opatření!E92</f>
        <v>77150000</v>
      </c>
      <c r="E50" s="23">
        <f>+FP_opatření!F89+FP_opatření!F90+FP_opatření!F91+FP_opatření!F92</f>
        <v>0</v>
      </c>
      <c r="F50" s="20">
        <f>+FP_opatření!G89+FP_opatření!G90+FP_opatření!G91+FP_opatření!G92</f>
        <v>13614705.880000001</v>
      </c>
      <c r="G50" s="20">
        <f t="shared" si="7"/>
        <v>85.000000002203507</v>
      </c>
    </row>
    <row r="51" spans="1:15" ht="15" thickBot="1" x14ac:dyDescent="0.35">
      <c r="A51" s="15" t="s">
        <v>14</v>
      </c>
      <c r="B51" s="8" t="s">
        <v>44</v>
      </c>
      <c r="C51" s="20">
        <f t="shared" si="6"/>
        <v>0</v>
      </c>
      <c r="D51" s="22">
        <f>+FP_opatření!E93+FP_opatření!E94+FP_opatření!E95+FP_opatření!E96+FP_opatření!E97+FP_opatření!E98</f>
        <v>0</v>
      </c>
      <c r="E51" s="23">
        <f>+FP_opatření!F93+FP_opatření!F94+FP_opatření!F95+FP_opatření!F96+FP_opatření!F97+FP_opatření!F98</f>
        <v>0</v>
      </c>
      <c r="F51" s="20">
        <f>+FP_opatření!G93+FP_opatření!G94+FP_opatření!G95+FP_opatření!G96+FP_opatření!G97+FP_opatření!G98</f>
        <v>0</v>
      </c>
      <c r="G51" s="20" t="e">
        <f t="shared" si="7"/>
        <v>#DIV/0!</v>
      </c>
    </row>
    <row r="52" spans="1:15" ht="15" thickBot="1" x14ac:dyDescent="0.35">
      <c r="A52" s="91" t="s">
        <v>3</v>
      </c>
      <c r="B52" s="103"/>
      <c r="C52" s="18">
        <f>SUM(C46:C51)</f>
        <v>223315518.88</v>
      </c>
      <c r="D52" s="30">
        <f>SUM(D46:D51)</f>
        <v>189818192</v>
      </c>
      <c r="E52" s="12">
        <f>SUM(E46:E51)</f>
        <v>4172540</v>
      </c>
      <c r="F52" s="18">
        <f>SUM(F46:F51)</f>
        <v>29324786.880000003</v>
      </c>
      <c r="G52" s="18">
        <f t="shared" si="7"/>
        <v>85.000000426302663</v>
      </c>
    </row>
    <row r="53" spans="1:15" ht="15" thickBot="1" x14ac:dyDescent="0.35">
      <c r="D53" s="90" t="s">
        <v>64</v>
      </c>
      <c r="E53" s="91"/>
      <c r="F53" s="103"/>
      <c r="G53" s="19">
        <f>+D54/$D$130*100</f>
        <v>19.448854030307039</v>
      </c>
    </row>
    <row r="54" spans="1:15" ht="15" thickBot="1" x14ac:dyDescent="0.35">
      <c r="B54" s="88" t="s">
        <v>67</v>
      </c>
      <c r="C54" s="89"/>
      <c r="D54" s="67">
        <f>+D41+D52</f>
        <v>196652192</v>
      </c>
    </row>
    <row r="55" spans="1:15" ht="15" thickBot="1" x14ac:dyDescent="0.35"/>
    <row r="56" spans="1:15" ht="17.25" customHeight="1" thickBot="1" x14ac:dyDescent="0.35">
      <c r="A56" s="93" t="s">
        <v>49</v>
      </c>
      <c r="B56" s="93"/>
      <c r="C56" s="93"/>
      <c r="D56" s="93"/>
      <c r="E56" s="93"/>
      <c r="F56" s="93"/>
      <c r="G56" s="94"/>
    </row>
    <row r="57" spans="1:15" s="6" customFormat="1" ht="15.6" customHeight="1" x14ac:dyDescent="0.3">
      <c r="A57" s="99" t="s">
        <v>10</v>
      </c>
      <c r="B57" s="99" t="s">
        <v>57</v>
      </c>
      <c r="C57" s="122" t="s">
        <v>4</v>
      </c>
      <c r="D57" s="124" t="s">
        <v>0</v>
      </c>
      <c r="E57" s="125"/>
      <c r="F57" s="99" t="s">
        <v>2</v>
      </c>
      <c r="G57" s="122" t="s">
        <v>5</v>
      </c>
      <c r="O57" s="43"/>
    </row>
    <row r="58" spans="1:15" s="6" customFormat="1" ht="46.95" customHeight="1" thickBot="1" x14ac:dyDescent="0.35">
      <c r="A58" s="121"/>
      <c r="B58" s="100"/>
      <c r="C58" s="123"/>
      <c r="D58" s="5" t="s">
        <v>1</v>
      </c>
      <c r="E58" s="4" t="s">
        <v>15</v>
      </c>
      <c r="F58" s="100"/>
      <c r="G58" s="123"/>
      <c r="O58" s="43"/>
    </row>
    <row r="59" spans="1:15" x14ac:dyDescent="0.3">
      <c r="A59" s="11" t="s">
        <v>6</v>
      </c>
      <c r="B59" s="7" t="s">
        <v>25</v>
      </c>
      <c r="C59" s="20">
        <f>+D59+E59+F59</f>
        <v>0</v>
      </c>
      <c r="D59" s="22">
        <f>+FP_opatření!E107</f>
        <v>0</v>
      </c>
      <c r="E59" s="23">
        <f>+FP_opatření!F107</f>
        <v>0</v>
      </c>
      <c r="F59" s="20">
        <f>+FP_opatření!G107</f>
        <v>0</v>
      </c>
      <c r="G59" s="20" t="e">
        <f>+D59/C59*100</f>
        <v>#DIV/0!</v>
      </c>
    </row>
    <row r="60" spans="1:15" x14ac:dyDescent="0.3">
      <c r="A60" s="11" t="s">
        <v>7</v>
      </c>
      <c r="B60" s="16" t="s">
        <v>68</v>
      </c>
      <c r="C60" s="20">
        <f t="shared" ref="C60:C64" si="8">+D60+E60+F60</f>
        <v>55698270</v>
      </c>
      <c r="D60" s="22">
        <f>+FP_opatření!E108</f>
        <v>47343529</v>
      </c>
      <c r="E60" s="23">
        <f>+FP_opatření!F108</f>
        <v>0</v>
      </c>
      <c r="F60" s="20">
        <f>+FP_opatření!G108</f>
        <v>8354741</v>
      </c>
      <c r="G60" s="20">
        <f t="shared" ref="G60:G65" si="9">+D60/C60*100</f>
        <v>84.999999102306049</v>
      </c>
    </row>
    <row r="61" spans="1:15" x14ac:dyDescent="0.3">
      <c r="A61" s="11" t="s">
        <v>11</v>
      </c>
      <c r="B61" s="8" t="s">
        <v>41</v>
      </c>
      <c r="C61" s="79">
        <f t="shared" si="8"/>
        <v>114150000</v>
      </c>
      <c r="D61" s="126">
        <f>+FP_opatření!E109+FP_opatření!E110+FP_opatření!E111</f>
        <v>97027500</v>
      </c>
      <c r="E61" s="127">
        <f>+FP_opatření!F109+FP_opatření!F110+FP_opatření!F111</f>
        <v>5707500</v>
      </c>
      <c r="F61" s="79">
        <f>+FP_opatření!G109+FP_opatření!G110+FP_opatření!G111</f>
        <v>11415000</v>
      </c>
      <c r="G61" s="20">
        <f t="shared" si="9"/>
        <v>85</v>
      </c>
    </row>
    <row r="62" spans="1:15" x14ac:dyDescent="0.3">
      <c r="A62" s="11" t="s">
        <v>12</v>
      </c>
      <c r="B62" s="8" t="s">
        <v>42</v>
      </c>
      <c r="C62" s="20">
        <f t="shared" si="8"/>
        <v>47312692.359999999</v>
      </c>
      <c r="D62" s="22">
        <f>+FP_opatření!E112+FP_opatření!E113</f>
        <v>40215788</v>
      </c>
      <c r="E62" s="23">
        <f>+FP_opatření!F112+FP_opatření!F113</f>
        <v>370588.24</v>
      </c>
      <c r="F62" s="20">
        <f>+FP_opatření!G112+FP_opatření!G113</f>
        <v>6726316.1200000001</v>
      </c>
      <c r="G62" s="20">
        <f t="shared" si="9"/>
        <v>84.999998930519538</v>
      </c>
    </row>
    <row r="63" spans="1:15" x14ac:dyDescent="0.3">
      <c r="A63" s="11" t="s">
        <v>13</v>
      </c>
      <c r="B63" s="8" t="s">
        <v>43</v>
      </c>
      <c r="C63" s="20">
        <f t="shared" si="8"/>
        <v>40236686.600000001</v>
      </c>
      <c r="D63" s="22">
        <f>+FP_opatření!E114+FP_opatření!E115+FP_opatření!E116+FP_opatření!E117</f>
        <v>34201183.609999999</v>
      </c>
      <c r="E63" s="23">
        <f>+FP_opatření!F114+FP_opatření!F115+FP_opatření!F116+FP_opatření!F117</f>
        <v>0</v>
      </c>
      <c r="F63" s="20">
        <f>+FP_opatření!G114+FP_opatření!G115+FP_opatření!G116+FP_opatření!G117</f>
        <v>6035502.9900000002</v>
      </c>
      <c r="G63" s="20">
        <f t="shared" si="9"/>
        <v>85</v>
      </c>
    </row>
    <row r="64" spans="1:15" ht="15" thickBot="1" x14ac:dyDescent="0.35">
      <c r="A64" s="15" t="s">
        <v>14</v>
      </c>
      <c r="B64" s="8" t="s">
        <v>44</v>
      </c>
      <c r="C64" s="20">
        <f t="shared" si="8"/>
        <v>81325000</v>
      </c>
      <c r="D64" s="22">
        <f>+FP_opatření!E118+FP_opatření!E119+FP_opatření!E120+FP_opatření!E121+FP_opatření!E122+FP_opatření!E123</f>
        <v>69126250</v>
      </c>
      <c r="E64" s="23">
        <f>+FP_opatření!F118+FP_opatření!F119+FP_opatření!F120+FP_opatření!F121+FP_opatření!F122+FP_opatření!F123</f>
        <v>0</v>
      </c>
      <c r="F64" s="20">
        <f>+FP_opatření!G118+FP_opatření!G119+FP_opatření!G120+FP_opatření!G121+FP_opatření!G122+FP_opatření!G123</f>
        <v>12198750</v>
      </c>
      <c r="G64" s="20">
        <f t="shared" si="9"/>
        <v>85</v>
      </c>
    </row>
    <row r="65" spans="1:15" ht="15" thickBot="1" x14ac:dyDescent="0.35">
      <c r="A65" s="91" t="s">
        <v>3</v>
      </c>
      <c r="B65" s="103"/>
      <c r="C65" s="18">
        <f>SUM(C59:C64)</f>
        <v>338722648.96000004</v>
      </c>
      <c r="D65" s="30">
        <f>SUM(D59:D64)</f>
        <v>287914250.61000001</v>
      </c>
      <c r="E65" s="12">
        <f>SUM(E59:E64)</f>
        <v>6078088.2400000002</v>
      </c>
      <c r="F65" s="18">
        <f>SUM(F59:F64)</f>
        <v>44730310.109999999</v>
      </c>
      <c r="G65" s="18">
        <f t="shared" si="9"/>
        <v>84.999999703001848</v>
      </c>
    </row>
    <row r="66" spans="1:15" ht="15" thickBot="1" x14ac:dyDescent="0.35">
      <c r="D66" s="90" t="s">
        <v>64</v>
      </c>
      <c r="E66" s="91"/>
      <c r="F66" s="103"/>
      <c r="G66" s="19">
        <f>+D67/$D$130*100</f>
        <v>47.923503493452259</v>
      </c>
      <c r="H66" s="72">
        <v>0.17080000000000001</v>
      </c>
      <c r="I66" s="73" t="s">
        <v>69</v>
      </c>
    </row>
    <row r="67" spans="1:15" ht="15" thickBot="1" x14ac:dyDescent="0.35">
      <c r="B67" s="88" t="s">
        <v>67</v>
      </c>
      <c r="C67" s="89"/>
      <c r="D67" s="67">
        <f>+D54+D65</f>
        <v>484566442.61000001</v>
      </c>
    </row>
    <row r="68" spans="1:15" ht="15" thickBot="1" x14ac:dyDescent="0.35"/>
    <row r="69" spans="1:15" ht="17.25" customHeight="1" thickBot="1" x14ac:dyDescent="0.35">
      <c r="A69" s="93" t="s">
        <v>50</v>
      </c>
      <c r="B69" s="93"/>
      <c r="C69" s="93"/>
      <c r="D69" s="93"/>
      <c r="E69" s="93"/>
      <c r="F69" s="93"/>
      <c r="G69" s="94"/>
    </row>
    <row r="70" spans="1:15" s="6" customFormat="1" ht="18" customHeight="1" x14ac:dyDescent="0.3">
      <c r="A70" s="99" t="s">
        <v>10</v>
      </c>
      <c r="B70" s="99" t="s">
        <v>57</v>
      </c>
      <c r="C70" s="122" t="s">
        <v>4</v>
      </c>
      <c r="D70" s="124" t="s">
        <v>0</v>
      </c>
      <c r="E70" s="125"/>
      <c r="F70" s="99" t="s">
        <v>2</v>
      </c>
      <c r="G70" s="122" t="s">
        <v>5</v>
      </c>
      <c r="O70" s="43"/>
    </row>
    <row r="71" spans="1:15" s="6" customFormat="1" ht="46.2" customHeight="1" thickBot="1" x14ac:dyDescent="0.35">
      <c r="A71" s="121"/>
      <c r="B71" s="100"/>
      <c r="C71" s="123"/>
      <c r="D71" s="5" t="s">
        <v>1</v>
      </c>
      <c r="E71" s="4" t="s">
        <v>15</v>
      </c>
      <c r="F71" s="100"/>
      <c r="G71" s="123"/>
      <c r="O71" s="43"/>
    </row>
    <row r="72" spans="1:15" x14ac:dyDescent="0.3">
      <c r="A72" s="11" t="s">
        <v>6</v>
      </c>
      <c r="B72" s="7" t="s">
        <v>25</v>
      </c>
      <c r="C72" s="20">
        <f>+D72+E72+F72</f>
        <v>0</v>
      </c>
      <c r="D72" s="22">
        <f>+FP_opatření!E132</f>
        <v>0</v>
      </c>
      <c r="E72" s="23">
        <f>+FP_opatření!F132</f>
        <v>0</v>
      </c>
      <c r="F72" s="20">
        <f>+FP_opatření!G132</f>
        <v>0</v>
      </c>
      <c r="G72" s="20" t="e">
        <f>+D72/C72*100</f>
        <v>#DIV/0!</v>
      </c>
    </row>
    <row r="73" spans="1:15" x14ac:dyDescent="0.3">
      <c r="A73" s="11" t="s">
        <v>7</v>
      </c>
      <c r="B73" s="16" t="s">
        <v>68</v>
      </c>
      <c r="C73" s="20">
        <f t="shared" ref="C73:C77" si="10">+D73+E73+F73</f>
        <v>50839858.649999999</v>
      </c>
      <c r="D73" s="22">
        <f>+FP_opatření!E133</f>
        <v>43213879.850000001</v>
      </c>
      <c r="E73" s="23">
        <f>+FP_opatření!F133</f>
        <v>0</v>
      </c>
      <c r="F73" s="20">
        <f>+FP_opatření!G133</f>
        <v>7625978.7999999998</v>
      </c>
      <c r="G73" s="20">
        <f t="shared" ref="G73:G78" si="11">+D73/C73*100</f>
        <v>84.999999995082604</v>
      </c>
    </row>
    <row r="74" spans="1:15" x14ac:dyDescent="0.3">
      <c r="A74" s="11" t="s">
        <v>11</v>
      </c>
      <c r="B74" s="8" t="s">
        <v>41</v>
      </c>
      <c r="C74" s="79">
        <f t="shared" si="10"/>
        <v>50890000</v>
      </c>
      <c r="D74" s="126">
        <f>+FP_opatření!E134+FP_opatření!E135+FP_opatření!E136</f>
        <v>43256500</v>
      </c>
      <c r="E74" s="127">
        <f>+FP_opatření!F134+FP_opatření!F135+FP_opatření!F136</f>
        <v>2749000</v>
      </c>
      <c r="F74" s="79">
        <f>+FP_opatření!G134+FP_opatření!G135+FP_opatření!G136</f>
        <v>4884500</v>
      </c>
      <c r="G74" s="20">
        <f t="shared" si="11"/>
        <v>85</v>
      </c>
    </row>
    <row r="75" spans="1:15" x14ac:dyDescent="0.3">
      <c r="A75" s="11" t="s">
        <v>12</v>
      </c>
      <c r="B75" s="8" t="s">
        <v>42</v>
      </c>
      <c r="C75" s="20">
        <f t="shared" si="10"/>
        <v>0</v>
      </c>
      <c r="D75" s="22">
        <f>+FP_opatření!E137+FP_opatření!E138</f>
        <v>0</v>
      </c>
      <c r="E75" s="23">
        <f>+FP_opatření!F137+FP_opatření!F138</f>
        <v>0</v>
      </c>
      <c r="F75" s="20">
        <f>+FP_opatření!G137+FP_opatření!G138</f>
        <v>0</v>
      </c>
      <c r="G75" s="20" t="e">
        <f t="shared" si="11"/>
        <v>#DIV/0!</v>
      </c>
    </row>
    <row r="76" spans="1:15" x14ac:dyDescent="0.3">
      <c r="A76" s="11" t="s">
        <v>13</v>
      </c>
      <c r="B76" s="8" t="s">
        <v>43</v>
      </c>
      <c r="C76" s="20">
        <f t="shared" si="10"/>
        <v>15000000</v>
      </c>
      <c r="D76" s="22">
        <f>+FP_opatření!E139+FP_opatření!E140+FP_opatření!E141+FP_opatření!E142</f>
        <v>12750000</v>
      </c>
      <c r="E76" s="23">
        <f>+FP_opatření!F139+FP_opatření!F140+FP_opatření!F141+FP_opatření!F142</f>
        <v>0</v>
      </c>
      <c r="F76" s="20">
        <f>+FP_opatření!G139+FP_opatření!G140+FP_opatření!G141+FP_opatření!G142</f>
        <v>2250000</v>
      </c>
      <c r="G76" s="20">
        <f t="shared" si="11"/>
        <v>85</v>
      </c>
    </row>
    <row r="77" spans="1:15" ht="15" thickBot="1" x14ac:dyDescent="0.35">
      <c r="A77" s="15" t="s">
        <v>14</v>
      </c>
      <c r="B77" s="8" t="s">
        <v>44</v>
      </c>
      <c r="C77" s="20">
        <f t="shared" si="10"/>
        <v>177338002.65000001</v>
      </c>
      <c r="D77" s="22">
        <f>+FP_opatření!E143+FP_opatření!E144+FP_opatření!E145+FP_opatření!E146+FP_opatření!E147+FP_opatření!E148</f>
        <v>150737302.25</v>
      </c>
      <c r="E77" s="23">
        <f>+FP_opatření!F143+FP_opatření!F144+FP_opatření!F145+FP_opatření!F146+FP_opatření!F147+FP_opatření!F148</f>
        <v>0</v>
      </c>
      <c r="F77" s="20">
        <f>+FP_opatření!G143+FP_opatření!G144+FP_opatření!G145+FP_opatření!G146+FP_opatření!G147+FP_opatření!G148</f>
        <v>26600700.400000002</v>
      </c>
      <c r="G77" s="20">
        <f t="shared" si="11"/>
        <v>84.999999998590255</v>
      </c>
    </row>
    <row r="78" spans="1:15" ht="15" thickBot="1" x14ac:dyDescent="0.35">
      <c r="A78" s="91" t="s">
        <v>3</v>
      </c>
      <c r="B78" s="103"/>
      <c r="C78" s="18">
        <f>SUM(C72:C77)</f>
        <v>294067861.30000001</v>
      </c>
      <c r="D78" s="30">
        <f>SUM(D72:D77)</f>
        <v>249957682.09999999</v>
      </c>
      <c r="E78" s="12">
        <f>SUM(E72:E77)</f>
        <v>2749000</v>
      </c>
      <c r="F78" s="18">
        <f>SUM(F72:F77)</f>
        <v>41361179.200000003</v>
      </c>
      <c r="G78" s="18">
        <f t="shared" si="11"/>
        <v>84.9999999982997</v>
      </c>
    </row>
    <row r="79" spans="1:15" ht="15" thickBot="1" x14ac:dyDescent="0.35">
      <c r="D79" s="90" t="s">
        <v>64</v>
      </c>
      <c r="E79" s="91"/>
      <c r="F79" s="103"/>
      <c r="G79" s="19">
        <f>+D80/$D$130*100</f>
        <v>72.644257549002219</v>
      </c>
      <c r="H79" s="72">
        <v>0.34439999999999998</v>
      </c>
      <c r="I79" s="73" t="s">
        <v>69</v>
      </c>
    </row>
    <row r="80" spans="1:15" ht="15" thickBot="1" x14ac:dyDescent="0.35">
      <c r="B80" s="88" t="s">
        <v>67</v>
      </c>
      <c r="C80" s="89"/>
      <c r="D80" s="67">
        <f>+D67+D78</f>
        <v>734524124.71000004</v>
      </c>
    </row>
    <row r="81" spans="1:15" ht="15" thickBot="1" x14ac:dyDescent="0.35"/>
    <row r="82" spans="1:15" ht="17.25" customHeight="1" thickBot="1" x14ac:dyDescent="0.35">
      <c r="A82" s="93" t="s">
        <v>51</v>
      </c>
      <c r="B82" s="93"/>
      <c r="C82" s="93"/>
      <c r="D82" s="93"/>
      <c r="E82" s="93"/>
      <c r="F82" s="93"/>
      <c r="G82" s="94"/>
    </row>
    <row r="83" spans="1:15" s="6" customFormat="1" ht="15.6" customHeight="1" x14ac:dyDescent="0.3">
      <c r="A83" s="99" t="s">
        <v>10</v>
      </c>
      <c r="B83" s="99" t="s">
        <v>57</v>
      </c>
      <c r="C83" s="122" t="s">
        <v>4</v>
      </c>
      <c r="D83" s="124" t="s">
        <v>0</v>
      </c>
      <c r="E83" s="125"/>
      <c r="F83" s="99" t="s">
        <v>2</v>
      </c>
      <c r="G83" s="122" t="s">
        <v>5</v>
      </c>
      <c r="O83" s="43"/>
    </row>
    <row r="84" spans="1:15" s="6" customFormat="1" ht="46.2" customHeight="1" thickBot="1" x14ac:dyDescent="0.35">
      <c r="A84" s="121"/>
      <c r="B84" s="100"/>
      <c r="C84" s="123"/>
      <c r="D84" s="5" t="s">
        <v>1</v>
      </c>
      <c r="E84" s="4" t="s">
        <v>15</v>
      </c>
      <c r="F84" s="100"/>
      <c r="G84" s="123"/>
      <c r="O84" s="43"/>
    </row>
    <row r="85" spans="1:15" x14ac:dyDescent="0.3">
      <c r="A85" s="11" t="s">
        <v>6</v>
      </c>
      <c r="B85" s="7" t="s">
        <v>25</v>
      </c>
      <c r="C85" s="20">
        <f>+D85+E85+F85</f>
        <v>0</v>
      </c>
      <c r="D85" s="22">
        <f>+FP_opatření!E157</f>
        <v>0</v>
      </c>
      <c r="E85" s="23">
        <f>+FP_opatření!F157</f>
        <v>0</v>
      </c>
      <c r="F85" s="20">
        <f>+FP_opatření!G157</f>
        <v>0</v>
      </c>
      <c r="G85" s="20" t="e">
        <f>+D85/C85*100</f>
        <v>#DIV/0!</v>
      </c>
    </row>
    <row r="86" spans="1:15" x14ac:dyDescent="0.3">
      <c r="A86" s="11" t="s">
        <v>7</v>
      </c>
      <c r="B86" s="16" t="s">
        <v>68</v>
      </c>
      <c r="C86" s="20">
        <f t="shared" ref="C86:C90" si="12">+D86+E86+F86</f>
        <v>22200000</v>
      </c>
      <c r="D86" s="22">
        <f>+FP_opatření!E158</f>
        <v>18870000</v>
      </c>
      <c r="E86" s="23">
        <f>+FP_opatření!F158</f>
        <v>0</v>
      </c>
      <c r="F86" s="20">
        <f>+FP_opatření!G158</f>
        <v>3330000</v>
      </c>
      <c r="G86" s="20">
        <f t="shared" ref="G86:G91" si="13">+D86/C86*100</f>
        <v>85</v>
      </c>
    </row>
    <row r="87" spans="1:15" x14ac:dyDescent="0.3">
      <c r="A87" s="11" t="s">
        <v>11</v>
      </c>
      <c r="B87" s="8" t="s">
        <v>41</v>
      </c>
      <c r="C87" s="79">
        <f t="shared" si="12"/>
        <v>6772077.0499999998</v>
      </c>
      <c r="D87" s="126">
        <f>+FP_opatření!E159+FP_opatření!E160+FP_opatření!E161</f>
        <v>5756265.4900000002</v>
      </c>
      <c r="E87" s="127">
        <f>+FP_opatření!F159+FP_opatření!F160+FP_opatření!F161</f>
        <v>677207.71</v>
      </c>
      <c r="F87" s="79">
        <f>+FP_opatření!G159+FP_opatření!G160+FP_opatření!G161</f>
        <v>338603.85</v>
      </c>
      <c r="G87" s="20">
        <f t="shared" si="13"/>
        <v>84.99999996308371</v>
      </c>
    </row>
    <row r="88" spans="1:15" x14ac:dyDescent="0.3">
      <c r="A88" s="11" t="s">
        <v>12</v>
      </c>
      <c r="B88" s="8" t="s">
        <v>42</v>
      </c>
      <c r="C88" s="79">
        <f t="shared" si="12"/>
        <v>0</v>
      </c>
      <c r="D88" s="126">
        <f>+FP_opatření!E162+FP_opatření!E163</f>
        <v>0</v>
      </c>
      <c r="E88" s="127">
        <f>+FP_opatření!F162+FP_opatření!F163</f>
        <v>0</v>
      </c>
      <c r="F88" s="79">
        <f>+FP_opatření!G162+FP_opatření!G163</f>
        <v>0</v>
      </c>
      <c r="G88" s="20" t="e">
        <f t="shared" si="13"/>
        <v>#DIV/0!</v>
      </c>
    </row>
    <row r="89" spans="1:15" x14ac:dyDescent="0.3">
      <c r="A89" s="11" t="s">
        <v>13</v>
      </c>
      <c r="B89" s="8" t="s">
        <v>43</v>
      </c>
      <c r="C89" s="20">
        <f t="shared" si="12"/>
        <v>21962172.219999999</v>
      </c>
      <c r="D89" s="22">
        <f>+FP_opatření!E164+FP_opatření!E165+FP_opatření!E166+FP_opatření!E167</f>
        <v>18667846.379999999</v>
      </c>
      <c r="E89" s="23">
        <f>+FP_opatření!F164+FP_opatření!F165+FP_opatření!F166+FP_opatření!F167</f>
        <v>0</v>
      </c>
      <c r="F89" s="20">
        <f>+FP_opatření!G164+FP_opatření!G165+FP_opatření!G166+FP_opatření!G167</f>
        <v>3294325.84</v>
      </c>
      <c r="G89" s="20">
        <f t="shared" si="13"/>
        <v>84.999999968127014</v>
      </c>
    </row>
    <row r="90" spans="1:15" ht="15" thickBot="1" x14ac:dyDescent="0.35">
      <c r="A90" s="15" t="s">
        <v>14</v>
      </c>
      <c r="B90" s="8" t="s">
        <v>44</v>
      </c>
      <c r="C90" s="20">
        <f t="shared" si="12"/>
        <v>87001333.219999999</v>
      </c>
      <c r="D90" s="22">
        <f>+FP_opatření!E168+FP_opatření!E169+FP_opatření!E170+FP_opatření!E171+FP_opatření!E172+FP_opatření!E173</f>
        <v>73951133.219999999</v>
      </c>
      <c r="E90" s="23">
        <f>+FP_opatření!F168+FP_opatření!F169+FP_opatření!F170+FP_opatření!F171+FP_opatření!F172+FP_opatření!F173</f>
        <v>1771517</v>
      </c>
      <c r="F90" s="20">
        <f>+FP_opatření!G168+FP_opatření!G169+FP_opatření!G170+FP_opatření!G171+FP_opatření!G172+FP_opatření!G173</f>
        <v>11278683</v>
      </c>
      <c r="G90" s="20">
        <f t="shared" si="13"/>
        <v>84.999999980460075</v>
      </c>
    </row>
    <row r="91" spans="1:15" ht="15" thickBot="1" x14ac:dyDescent="0.35">
      <c r="A91" s="91" t="s">
        <v>3</v>
      </c>
      <c r="B91" s="103"/>
      <c r="C91" s="18">
        <f>SUM(C85:C90)</f>
        <v>137935582.49000001</v>
      </c>
      <c r="D91" s="30">
        <f>SUM(D85:D90)</f>
        <v>117245245.09</v>
      </c>
      <c r="E91" s="12">
        <f>SUM(E85:E90)</f>
        <v>2448724.71</v>
      </c>
      <c r="F91" s="18">
        <f>SUM(F85:F90)</f>
        <v>18241612.689999998</v>
      </c>
      <c r="G91" s="18">
        <f t="shared" si="13"/>
        <v>84.999999980788132</v>
      </c>
    </row>
    <row r="92" spans="1:15" ht="15" thickBot="1" x14ac:dyDescent="0.35">
      <c r="D92" s="90" t="s">
        <v>64</v>
      </c>
      <c r="E92" s="91"/>
      <c r="F92" s="103"/>
      <c r="G92" s="19">
        <f>+D93/$D$130*100</f>
        <v>84.239783814496306</v>
      </c>
      <c r="H92" s="72">
        <v>0.52080000000000004</v>
      </c>
      <c r="I92" s="73" t="s">
        <v>69</v>
      </c>
    </row>
    <row r="93" spans="1:15" ht="15" thickBot="1" x14ac:dyDescent="0.35">
      <c r="B93" s="88" t="s">
        <v>67</v>
      </c>
      <c r="C93" s="89"/>
      <c r="D93" s="67">
        <f>+D80+D91</f>
        <v>851769369.80000007</v>
      </c>
    </row>
    <row r="94" spans="1:15" ht="15" thickBot="1" x14ac:dyDescent="0.35"/>
    <row r="95" spans="1:15" ht="17.25" customHeight="1" thickBot="1" x14ac:dyDescent="0.35">
      <c r="A95" s="93" t="s">
        <v>52</v>
      </c>
      <c r="B95" s="93"/>
      <c r="C95" s="93"/>
      <c r="D95" s="93"/>
      <c r="E95" s="93"/>
      <c r="F95" s="93"/>
      <c r="G95" s="94"/>
    </row>
    <row r="96" spans="1:15" s="6" customFormat="1" ht="16.95" customHeight="1" x14ac:dyDescent="0.3">
      <c r="A96" s="99" t="s">
        <v>10</v>
      </c>
      <c r="B96" s="99" t="s">
        <v>57</v>
      </c>
      <c r="C96" s="122" t="s">
        <v>4</v>
      </c>
      <c r="D96" s="124" t="s">
        <v>0</v>
      </c>
      <c r="E96" s="125"/>
      <c r="F96" s="99" t="s">
        <v>2</v>
      </c>
      <c r="G96" s="122" t="s">
        <v>5</v>
      </c>
      <c r="O96" s="43"/>
    </row>
    <row r="97" spans="1:15" s="6" customFormat="1" ht="44.4" customHeight="1" thickBot="1" x14ac:dyDescent="0.35">
      <c r="A97" s="121"/>
      <c r="B97" s="100"/>
      <c r="C97" s="123"/>
      <c r="D97" s="5" t="s">
        <v>1</v>
      </c>
      <c r="E97" s="4" t="s">
        <v>15</v>
      </c>
      <c r="F97" s="100"/>
      <c r="G97" s="123"/>
      <c r="O97" s="43"/>
    </row>
    <row r="98" spans="1:15" x14ac:dyDescent="0.3">
      <c r="A98" s="11" t="s">
        <v>6</v>
      </c>
      <c r="B98" s="7" t="s">
        <v>25</v>
      </c>
      <c r="C98" s="20">
        <f>+D98+E98+F98</f>
        <v>18815300</v>
      </c>
      <c r="D98" s="22">
        <f>+FP_opatření!E182</f>
        <v>15993005</v>
      </c>
      <c r="E98" s="23">
        <f>+FP_opatření!F182</f>
        <v>0</v>
      </c>
      <c r="F98" s="20">
        <f>+FP_opatření!G182</f>
        <v>2822295</v>
      </c>
      <c r="G98" s="20">
        <f>+D98/C98*100</f>
        <v>85</v>
      </c>
    </row>
    <row r="99" spans="1:15" x14ac:dyDescent="0.3">
      <c r="A99" s="11" t="s">
        <v>7</v>
      </c>
      <c r="B99" s="16" t="s">
        <v>68</v>
      </c>
      <c r="C99" s="79">
        <f t="shared" ref="C99:C103" si="14">+D99+E99+F99</f>
        <v>0</v>
      </c>
      <c r="D99" s="126">
        <f>+FP_opatření!E183</f>
        <v>0</v>
      </c>
      <c r="E99" s="127">
        <f>+FP_opatření!F183</f>
        <v>0</v>
      </c>
      <c r="F99" s="79">
        <f>+FP_opatření!G183</f>
        <v>0</v>
      </c>
      <c r="G99" s="20" t="e">
        <f t="shared" ref="G99:G104" si="15">+D99/C99*100</f>
        <v>#DIV/0!</v>
      </c>
    </row>
    <row r="100" spans="1:15" x14ac:dyDescent="0.3">
      <c r="A100" s="11" t="s">
        <v>11</v>
      </c>
      <c r="B100" s="8" t="s">
        <v>41</v>
      </c>
      <c r="C100" s="79">
        <f t="shared" si="14"/>
        <v>6000000</v>
      </c>
      <c r="D100" s="126">
        <f>+FP_opatření!E184+FP_opatření!E185+FP_opatření!E186</f>
        <v>5100000</v>
      </c>
      <c r="E100" s="127">
        <f>+FP_opatření!F184+FP_opatření!F185+FP_opatření!F186</f>
        <v>600000</v>
      </c>
      <c r="F100" s="79">
        <f>+FP_opatření!G184+FP_opatření!G185+FP_opatření!G186</f>
        <v>300000</v>
      </c>
      <c r="G100" s="20">
        <f t="shared" si="15"/>
        <v>85</v>
      </c>
    </row>
    <row r="101" spans="1:15" x14ac:dyDescent="0.3">
      <c r="A101" s="11" t="s">
        <v>12</v>
      </c>
      <c r="B101" s="8" t="s">
        <v>42</v>
      </c>
      <c r="C101" s="79">
        <f t="shared" si="14"/>
        <v>38097077.030000001</v>
      </c>
      <c r="D101" s="126">
        <f>+FP_opatření!E187+FP_opatření!E188</f>
        <v>32382515.48</v>
      </c>
      <c r="E101" s="127">
        <f>+FP_opatření!F187+FP_opatření!F188</f>
        <v>0</v>
      </c>
      <c r="F101" s="79">
        <f>+FP_opatření!G187+FP_opatření!G188</f>
        <v>5714561.5499999998</v>
      </c>
      <c r="G101" s="20">
        <f t="shared" si="15"/>
        <v>85.00000001181192</v>
      </c>
    </row>
    <row r="102" spans="1:15" x14ac:dyDescent="0.3">
      <c r="A102" s="11" t="s">
        <v>13</v>
      </c>
      <c r="B102" s="8" t="s">
        <v>43</v>
      </c>
      <c r="C102" s="20">
        <f t="shared" si="14"/>
        <v>46158417.630000003</v>
      </c>
      <c r="D102" s="22">
        <f>+FP_opatření!E189+FP_opatření!E190+FP_opatření!E191+FP_opatření!E192</f>
        <v>39234654.980000004</v>
      </c>
      <c r="E102" s="23">
        <f>+FP_opatření!F189+FP_opatření!F190+FP_opatření!F191+FP_opatření!F192</f>
        <v>0</v>
      </c>
      <c r="F102" s="20">
        <f>+FP_opatření!G189+FP_opatření!G190+FP_opatření!G191+FP_opatření!G192</f>
        <v>6923762.6500000004</v>
      </c>
      <c r="G102" s="20">
        <f t="shared" si="15"/>
        <v>84.999999988084511</v>
      </c>
    </row>
    <row r="103" spans="1:15" ht="15" thickBot="1" x14ac:dyDescent="0.35">
      <c r="A103" s="15" t="s">
        <v>14</v>
      </c>
      <c r="B103" s="8" t="s">
        <v>44</v>
      </c>
      <c r="C103" s="20">
        <f t="shared" si="14"/>
        <v>36104306.75</v>
      </c>
      <c r="D103" s="22">
        <f>+FP_opatření!E193+FP_opatření!E194+FP_opatření!E195+FP_opatření!E196+FP_opatření!E197+FP_opatření!E198</f>
        <v>30688660.739999998</v>
      </c>
      <c r="E103" s="23">
        <f>+FP_opatření!F193+FP_opatření!F194+FP_opatření!F195+FP_opatření!F196+FP_opatření!F197+FP_opatření!F198</f>
        <v>0</v>
      </c>
      <c r="F103" s="20">
        <f>+FP_opatření!G193+FP_opatření!G194+FP_opatření!G195+FP_opatření!G196+FP_opatření!G197+FP_opatření!G198</f>
        <v>5415646.0099999998</v>
      </c>
      <c r="G103" s="20">
        <f t="shared" si="15"/>
        <v>85.000000006924381</v>
      </c>
    </row>
    <row r="104" spans="1:15" ht="15" thickBot="1" x14ac:dyDescent="0.35">
      <c r="A104" s="91" t="s">
        <v>3</v>
      </c>
      <c r="B104" s="103"/>
      <c r="C104" s="18">
        <f>SUM(C98:C103)</f>
        <v>145175101.41</v>
      </c>
      <c r="D104" s="30">
        <f>SUM(D98:D103)</f>
        <v>123398836.2</v>
      </c>
      <c r="E104" s="12">
        <f>SUM(E98:E103)</f>
        <v>600000</v>
      </c>
      <c r="F104" s="18">
        <f>SUM(F98:F103)</f>
        <v>21176265.210000001</v>
      </c>
      <c r="G104" s="18">
        <f t="shared" si="15"/>
        <v>85.000000001033243</v>
      </c>
    </row>
    <row r="105" spans="1:15" ht="15" thickBot="1" x14ac:dyDescent="0.35">
      <c r="D105" s="90" t="s">
        <v>64</v>
      </c>
      <c r="E105" s="91"/>
      <c r="F105" s="103"/>
      <c r="G105" s="19">
        <f>+D106/$D$130*100</f>
        <v>96.443898746322589</v>
      </c>
      <c r="H105" s="72">
        <v>0.7</v>
      </c>
      <c r="I105" s="73" t="s">
        <v>69</v>
      </c>
    </row>
    <row r="106" spans="1:15" ht="15" thickBot="1" x14ac:dyDescent="0.35">
      <c r="B106" s="88" t="s">
        <v>67</v>
      </c>
      <c r="C106" s="89"/>
      <c r="D106" s="67">
        <f>+D93+D104</f>
        <v>975168206.00000012</v>
      </c>
    </row>
    <row r="107" spans="1:15" ht="15" thickBot="1" x14ac:dyDescent="0.35"/>
    <row r="108" spans="1:15" ht="17.25" customHeight="1" thickBot="1" x14ac:dyDescent="0.35">
      <c r="A108" s="93" t="s">
        <v>53</v>
      </c>
      <c r="B108" s="93"/>
      <c r="C108" s="93"/>
      <c r="D108" s="93"/>
      <c r="E108" s="93"/>
      <c r="F108" s="93"/>
      <c r="G108" s="94"/>
    </row>
    <row r="109" spans="1:15" s="6" customFormat="1" ht="16.95" customHeight="1" x14ac:dyDescent="0.3">
      <c r="A109" s="99" t="s">
        <v>10</v>
      </c>
      <c r="B109" s="99" t="s">
        <v>57</v>
      </c>
      <c r="C109" s="122" t="s">
        <v>4</v>
      </c>
      <c r="D109" s="124" t="s">
        <v>0</v>
      </c>
      <c r="E109" s="125"/>
      <c r="F109" s="99" t="s">
        <v>2</v>
      </c>
      <c r="G109" s="122" t="s">
        <v>5</v>
      </c>
      <c r="O109" s="43"/>
    </row>
    <row r="110" spans="1:15" s="6" customFormat="1" ht="49.2" customHeight="1" thickBot="1" x14ac:dyDescent="0.35">
      <c r="A110" s="121"/>
      <c r="B110" s="100"/>
      <c r="C110" s="123"/>
      <c r="D110" s="5" t="s">
        <v>1</v>
      </c>
      <c r="E110" s="4" t="s">
        <v>15</v>
      </c>
      <c r="F110" s="100"/>
      <c r="G110" s="123"/>
      <c r="O110" s="43"/>
    </row>
    <row r="111" spans="1:15" x14ac:dyDescent="0.3">
      <c r="A111" s="11" t="s">
        <v>6</v>
      </c>
      <c r="B111" s="7" t="s">
        <v>25</v>
      </c>
      <c r="C111" s="20">
        <f>+D111+E111+F111</f>
        <v>9152876.8100000005</v>
      </c>
      <c r="D111" s="22">
        <f>+FP_opatření!E207</f>
        <v>7779945.29</v>
      </c>
      <c r="E111" s="23">
        <f>+FP_opatření!F207</f>
        <v>0</v>
      </c>
      <c r="F111" s="20">
        <f>+FP_opatření!G207</f>
        <v>1372931.52</v>
      </c>
      <c r="G111" s="20">
        <f>+D111/C111*100</f>
        <v>85.000000016388285</v>
      </c>
    </row>
    <row r="112" spans="1:15" x14ac:dyDescent="0.3">
      <c r="A112" s="11" t="s">
        <v>7</v>
      </c>
      <c r="B112" s="16" t="s">
        <v>68</v>
      </c>
      <c r="C112" s="20">
        <f t="shared" ref="C112:C116" si="16">+D112+E112+F112</f>
        <v>0</v>
      </c>
      <c r="D112" s="22">
        <f>+FP_opatření!E208</f>
        <v>0</v>
      </c>
      <c r="E112" s="23">
        <f>+FP_opatření!F208</f>
        <v>0</v>
      </c>
      <c r="F112" s="20">
        <f>+FP_opatření!G208</f>
        <v>0</v>
      </c>
      <c r="G112" s="20" t="e">
        <f t="shared" ref="G112:G117" si="17">+D112/C112*100</f>
        <v>#DIV/0!</v>
      </c>
    </row>
    <row r="113" spans="1:16" x14ac:dyDescent="0.3">
      <c r="A113" s="11" t="s">
        <v>11</v>
      </c>
      <c r="B113" s="8" t="s">
        <v>41</v>
      </c>
      <c r="C113" s="79">
        <f t="shared" si="16"/>
        <v>4769026.4000000004</v>
      </c>
      <c r="D113" s="126">
        <f>+FP_opatření!E209+FP_opatření!E210+FP_opatření!E211</f>
        <v>4053672.44</v>
      </c>
      <c r="E113" s="127">
        <f>+FP_opatření!F209+FP_opatření!F210+FP_opatření!F211</f>
        <v>476902.64</v>
      </c>
      <c r="F113" s="79">
        <f>+FP_opatření!G209+FP_opatření!G210+FP_opatření!G211</f>
        <v>238451.32</v>
      </c>
      <c r="G113" s="20">
        <f t="shared" si="17"/>
        <v>84.999999999999986</v>
      </c>
    </row>
    <row r="114" spans="1:16" x14ac:dyDescent="0.3">
      <c r="A114" s="11" t="s">
        <v>12</v>
      </c>
      <c r="B114" s="8" t="s">
        <v>42</v>
      </c>
      <c r="C114" s="79">
        <f t="shared" si="16"/>
        <v>0</v>
      </c>
      <c r="D114" s="126">
        <f>+FP_opatření!E212+FP_opatření!E213</f>
        <v>0</v>
      </c>
      <c r="E114" s="127">
        <f>+FP_opatření!F212+FP_opatření!F213</f>
        <v>0</v>
      </c>
      <c r="F114" s="79">
        <f>+FP_opatření!G212+FP_opatření!G213</f>
        <v>0</v>
      </c>
      <c r="G114" s="20" t="e">
        <f t="shared" si="17"/>
        <v>#DIV/0!</v>
      </c>
    </row>
    <row r="115" spans="1:16" x14ac:dyDescent="0.3">
      <c r="A115" s="11" t="s">
        <v>13</v>
      </c>
      <c r="B115" s="8" t="s">
        <v>43</v>
      </c>
      <c r="C115" s="20">
        <f t="shared" si="16"/>
        <v>0</v>
      </c>
      <c r="D115" s="22">
        <f>+FP_opatření!E214+FP_opatření!E215+FP_opatření!E216+FP_opatření!E217</f>
        <v>0</v>
      </c>
      <c r="E115" s="23">
        <f>+FP_opatření!F214+FP_opatření!F215+FP_opatření!F216+FP_opatření!F217</f>
        <v>0</v>
      </c>
      <c r="F115" s="20">
        <f>+FP_opatření!G214+FP_opatření!G215+FP_opatření!G216+FP_opatření!G217</f>
        <v>0</v>
      </c>
      <c r="G115" s="20" t="e">
        <f t="shared" si="17"/>
        <v>#DIV/0!</v>
      </c>
    </row>
    <row r="116" spans="1:16" ht="15" thickBot="1" x14ac:dyDescent="0.35">
      <c r="A116" s="15" t="s">
        <v>14</v>
      </c>
      <c r="B116" s="8" t="s">
        <v>44</v>
      </c>
      <c r="C116" s="20">
        <f t="shared" si="16"/>
        <v>28380005.859999999</v>
      </c>
      <c r="D116" s="22">
        <f>+FP_opatření!E218+FP_opatření!E219+FP_opatření!E220+FP_opatření!E221+FP_opatření!E222+FP_opatření!E223</f>
        <v>24123004.98</v>
      </c>
      <c r="E116" s="23">
        <f>+FP_opatření!F218+FP_opatření!F219+FP_opatření!F220+FP_opatření!F221+FP_opatření!F222+FP_opatření!F223</f>
        <v>0</v>
      </c>
      <c r="F116" s="20">
        <f>+FP_opatření!G218+FP_opatření!G219+FP_opatření!G220+FP_opatření!G221+FP_opatření!G222+FP_opatření!G223</f>
        <v>4257000.88</v>
      </c>
      <c r="G116" s="20">
        <f t="shared" si="17"/>
        <v>84.99999999647639</v>
      </c>
    </row>
    <row r="117" spans="1:16" ht="15" thickBot="1" x14ac:dyDescent="0.35">
      <c r="A117" s="91" t="s">
        <v>3</v>
      </c>
      <c r="B117" s="103"/>
      <c r="C117" s="18">
        <f>SUM(C111:C116)</f>
        <v>42301909.07</v>
      </c>
      <c r="D117" s="30">
        <f>SUM(D111:D116)</f>
        <v>35956622.710000001</v>
      </c>
      <c r="E117" s="12">
        <f>SUM(E111:E116)</f>
        <v>476902.64</v>
      </c>
      <c r="F117" s="18">
        <f>SUM(F111:F116)</f>
        <v>5868383.7199999997</v>
      </c>
      <c r="G117" s="18">
        <f t="shared" si="17"/>
        <v>85.000000001181988</v>
      </c>
    </row>
    <row r="118" spans="1:16" ht="15" thickBot="1" x14ac:dyDescent="0.35">
      <c r="D118" s="90" t="s">
        <v>64</v>
      </c>
      <c r="E118" s="91"/>
      <c r="F118" s="103"/>
      <c r="G118" s="19">
        <f>+D119/$D$130*100</f>
        <v>100.00000000000003</v>
      </c>
      <c r="H118" s="74">
        <v>1</v>
      </c>
      <c r="I118" s="73" t="s">
        <v>69</v>
      </c>
    </row>
    <row r="119" spans="1:16" ht="15" thickBot="1" x14ac:dyDescent="0.35">
      <c r="B119" s="88" t="s">
        <v>67</v>
      </c>
      <c r="C119" s="89"/>
      <c r="D119" s="67">
        <f>+D106+D117</f>
        <v>1011124828.7100002</v>
      </c>
      <c r="E119" s="71"/>
      <c r="F119" s="71"/>
      <c r="G119" s="69"/>
    </row>
    <row r="120" spans="1:16" ht="15" thickBot="1" x14ac:dyDescent="0.35"/>
    <row r="121" spans="1:16" ht="17.25" customHeight="1" thickBot="1" x14ac:dyDescent="0.35">
      <c r="A121" s="93" t="s">
        <v>39</v>
      </c>
      <c r="B121" s="93"/>
      <c r="C121" s="93"/>
      <c r="D121" s="93"/>
      <c r="E121" s="93"/>
      <c r="F121" s="93"/>
      <c r="G121" s="94"/>
      <c r="K121" s="116" t="s">
        <v>59</v>
      </c>
      <c r="L121" s="109" t="s">
        <v>60</v>
      </c>
      <c r="M121" s="110"/>
      <c r="N121" s="110"/>
      <c r="O121" s="111"/>
      <c r="P121" s="106" t="s">
        <v>64</v>
      </c>
    </row>
    <row r="122" spans="1:16" s="6" customFormat="1" ht="15" customHeight="1" x14ac:dyDescent="0.3">
      <c r="A122" s="99" t="s">
        <v>10</v>
      </c>
      <c r="B122" s="99" t="s">
        <v>57</v>
      </c>
      <c r="C122" s="122" t="s">
        <v>4</v>
      </c>
      <c r="D122" s="124" t="s">
        <v>0</v>
      </c>
      <c r="E122" s="125"/>
      <c r="F122" s="99" t="s">
        <v>2</v>
      </c>
      <c r="G122" s="122" t="s">
        <v>5</v>
      </c>
      <c r="K122" s="117"/>
      <c r="L122" s="119" t="s">
        <v>61</v>
      </c>
      <c r="M122" s="114" t="s">
        <v>65</v>
      </c>
      <c r="N122" s="115"/>
      <c r="O122" s="112" t="s">
        <v>2</v>
      </c>
      <c r="P122" s="107"/>
    </row>
    <row r="123" spans="1:16" s="6" customFormat="1" ht="49.95" customHeight="1" thickBot="1" x14ac:dyDescent="0.35">
      <c r="A123" s="121"/>
      <c r="B123" s="100"/>
      <c r="C123" s="123"/>
      <c r="D123" s="5" t="s">
        <v>1</v>
      </c>
      <c r="E123" s="4" t="s">
        <v>15</v>
      </c>
      <c r="F123" s="100"/>
      <c r="G123" s="123"/>
      <c r="I123" s="33" t="s">
        <v>54</v>
      </c>
      <c r="K123" s="118"/>
      <c r="L123" s="120"/>
      <c r="M123" s="48" t="s">
        <v>62</v>
      </c>
      <c r="N123" s="64" t="s">
        <v>63</v>
      </c>
      <c r="O123" s="113"/>
      <c r="P123" s="108"/>
    </row>
    <row r="124" spans="1:16" ht="15" customHeight="1" x14ac:dyDescent="0.3">
      <c r="A124" s="11" t="s">
        <v>6</v>
      </c>
      <c r="B124" s="7" t="s">
        <v>25</v>
      </c>
      <c r="C124" s="20">
        <f>+D124+E124+F124</f>
        <v>27968176.809999999</v>
      </c>
      <c r="D124" s="22">
        <f t="shared" ref="D124:F129" si="18">+D7+D20+D33+D46+D59+D72+D85+D98+D111</f>
        <v>23772950.289999999</v>
      </c>
      <c r="E124" s="23">
        <f t="shared" si="18"/>
        <v>0</v>
      </c>
      <c r="F124" s="20">
        <f t="shared" si="18"/>
        <v>4195226.5199999996</v>
      </c>
      <c r="G124" s="20">
        <f>+D124/C124*100</f>
        <v>85.000000005363248</v>
      </c>
      <c r="I124" s="3">
        <f t="shared" ref="I124:I129" si="19">+C7+C20+C33+C46+C59+C72+C85+C98+C111</f>
        <v>27968176.810000002</v>
      </c>
      <c r="K124" s="49">
        <v>2021</v>
      </c>
      <c r="L124" s="50">
        <f>+M124+N124+O124</f>
        <v>0</v>
      </c>
      <c r="M124" s="51">
        <f>+D13</f>
        <v>0</v>
      </c>
      <c r="N124" s="52">
        <f>+E13</f>
        <v>0</v>
      </c>
      <c r="O124" s="63">
        <f>+F13</f>
        <v>0</v>
      </c>
      <c r="P124" s="53">
        <f>+M124/$M$133*100</f>
        <v>0</v>
      </c>
    </row>
    <row r="125" spans="1:16" ht="15" customHeight="1" x14ac:dyDescent="0.3">
      <c r="A125" s="11" t="s">
        <v>7</v>
      </c>
      <c r="B125" s="16" t="s">
        <v>68</v>
      </c>
      <c r="C125" s="20">
        <f t="shared" ref="C125:C129" si="20">+D125+E125+F125</f>
        <v>202878128.65000001</v>
      </c>
      <c r="D125" s="22">
        <f t="shared" si="18"/>
        <v>172446408.84999999</v>
      </c>
      <c r="E125" s="23">
        <f t="shared" si="18"/>
        <v>0</v>
      </c>
      <c r="F125" s="20">
        <f t="shared" si="18"/>
        <v>30431719.800000001</v>
      </c>
      <c r="G125" s="20">
        <f t="shared" ref="G125:G130" si="21">+D125/C125*100</f>
        <v>84.999999752314352</v>
      </c>
      <c r="I125" s="3">
        <f t="shared" si="19"/>
        <v>202878128.65000001</v>
      </c>
      <c r="K125" s="45">
        <v>2022</v>
      </c>
      <c r="L125" s="54">
        <f t="shared" ref="L125:L132" si="22">+M125+N125+O125</f>
        <v>0</v>
      </c>
      <c r="M125" s="55">
        <f>+D26</f>
        <v>0</v>
      </c>
      <c r="N125" s="56">
        <f>+E26</f>
        <v>0</v>
      </c>
      <c r="O125" s="57">
        <f>+F26</f>
        <v>0</v>
      </c>
      <c r="P125" s="57">
        <f t="shared" ref="P125:P133" si="23">+M125/$M$133*100</f>
        <v>0</v>
      </c>
    </row>
    <row r="126" spans="1:16" x14ac:dyDescent="0.3">
      <c r="A126" s="11" t="s">
        <v>11</v>
      </c>
      <c r="B126" s="8" t="s">
        <v>41</v>
      </c>
      <c r="C126" s="20">
        <f t="shared" si="20"/>
        <v>224031916.44999999</v>
      </c>
      <c r="D126" s="22">
        <f t="shared" si="18"/>
        <v>190427129.93000001</v>
      </c>
      <c r="E126" s="23">
        <f t="shared" si="18"/>
        <v>12283150.350000001</v>
      </c>
      <c r="F126" s="20">
        <f t="shared" si="18"/>
        <v>21321636.170000002</v>
      </c>
      <c r="G126" s="20">
        <f t="shared" si="21"/>
        <v>85.000000422930825</v>
      </c>
      <c r="I126" s="3">
        <f t="shared" si="19"/>
        <v>224031916.45000002</v>
      </c>
      <c r="K126" s="45">
        <v>2023</v>
      </c>
      <c r="L126" s="54">
        <f t="shared" si="22"/>
        <v>8040000</v>
      </c>
      <c r="M126" s="55">
        <f>+D39</f>
        <v>6834000</v>
      </c>
      <c r="N126" s="56">
        <f>+E39</f>
        <v>0</v>
      </c>
      <c r="O126" s="57">
        <f>+F39</f>
        <v>1206000</v>
      </c>
      <c r="P126" s="57">
        <f t="shared" si="23"/>
        <v>0.67588094031068968</v>
      </c>
    </row>
    <row r="127" spans="1:16" x14ac:dyDescent="0.3">
      <c r="A127" s="11" t="s">
        <v>12</v>
      </c>
      <c r="B127" s="8" t="s">
        <v>42</v>
      </c>
      <c r="C127" s="20">
        <f t="shared" si="20"/>
        <v>110409769.39</v>
      </c>
      <c r="D127" s="22">
        <f t="shared" si="18"/>
        <v>93848303.480000004</v>
      </c>
      <c r="E127" s="23">
        <f t="shared" si="18"/>
        <v>2470588.2400000002</v>
      </c>
      <c r="F127" s="20">
        <f t="shared" si="18"/>
        <v>14090877.67</v>
      </c>
      <c r="G127" s="20">
        <f t="shared" si="21"/>
        <v>84.999999545782956</v>
      </c>
      <c r="I127" s="3">
        <f t="shared" si="19"/>
        <v>110409769.39</v>
      </c>
      <c r="K127" s="45">
        <v>2024</v>
      </c>
      <c r="L127" s="54">
        <f t="shared" si="22"/>
        <v>223315518.88</v>
      </c>
      <c r="M127" s="55">
        <f>+D52</f>
        <v>189818192</v>
      </c>
      <c r="N127" s="56">
        <f>+E52</f>
        <v>4172540</v>
      </c>
      <c r="O127" s="57">
        <f>+F52</f>
        <v>29324786.880000003</v>
      </c>
      <c r="P127" s="57">
        <f t="shared" si="23"/>
        <v>18.772973089996349</v>
      </c>
    </row>
    <row r="128" spans="1:16" x14ac:dyDescent="0.3">
      <c r="A128" s="11" t="s">
        <v>13</v>
      </c>
      <c r="B128" s="8" t="s">
        <v>43</v>
      </c>
      <c r="C128" s="20">
        <f t="shared" si="20"/>
        <v>214121982.33000004</v>
      </c>
      <c r="D128" s="22">
        <f>+D11+D24+D37+D50+D63+D76+D89+D102+D115</f>
        <v>182003684.97000003</v>
      </c>
      <c r="E128" s="23">
        <f t="shared" ref="E128:F128" si="24">+E11+E24+E37+E50+E63+E76+E89+E102+E115</f>
        <v>0</v>
      </c>
      <c r="F128" s="20">
        <f t="shared" si="24"/>
        <v>32118297.359999999</v>
      </c>
      <c r="G128" s="79">
        <f t="shared" si="21"/>
        <v>84.99999999509626</v>
      </c>
      <c r="I128" s="3">
        <f t="shared" si="19"/>
        <v>214121982.32999998</v>
      </c>
      <c r="K128" s="45">
        <v>2025</v>
      </c>
      <c r="L128" s="54">
        <f t="shared" si="22"/>
        <v>338722648.96000004</v>
      </c>
      <c r="M128" s="55">
        <f>+D65</f>
        <v>287914250.61000001</v>
      </c>
      <c r="N128" s="56">
        <f>+E65</f>
        <v>6078088.2400000002</v>
      </c>
      <c r="O128" s="57">
        <f>+F65</f>
        <v>44730310.109999999</v>
      </c>
      <c r="P128" s="57">
        <f t="shared" si="23"/>
        <v>28.474649463145212</v>
      </c>
    </row>
    <row r="129" spans="1:16" ht="15" thickBot="1" x14ac:dyDescent="0.35">
      <c r="A129" s="15" t="s">
        <v>14</v>
      </c>
      <c r="B129" s="8" t="s">
        <v>44</v>
      </c>
      <c r="C129" s="20">
        <f t="shared" si="20"/>
        <v>410148648.48000008</v>
      </c>
      <c r="D129" s="22">
        <f t="shared" si="18"/>
        <v>348626351.19000006</v>
      </c>
      <c r="E129" s="23">
        <f t="shared" si="18"/>
        <v>1771517</v>
      </c>
      <c r="F129" s="20">
        <f t="shared" si="18"/>
        <v>59750780.290000007</v>
      </c>
      <c r="G129" s="20">
        <f t="shared" si="21"/>
        <v>84.999999995611347</v>
      </c>
      <c r="I129" s="3">
        <f t="shared" si="19"/>
        <v>410148648.48000002</v>
      </c>
      <c r="K129" s="45">
        <v>2026</v>
      </c>
      <c r="L129" s="130">
        <f t="shared" si="22"/>
        <v>294067861.30000001</v>
      </c>
      <c r="M129" s="131">
        <f>+D78</f>
        <v>249957682.09999999</v>
      </c>
      <c r="N129" s="132">
        <f>+E78</f>
        <v>2749000</v>
      </c>
      <c r="O129" s="133">
        <f>+F78</f>
        <v>41361179.200000003</v>
      </c>
      <c r="P129" s="57">
        <f t="shared" si="23"/>
        <v>24.720754055549964</v>
      </c>
    </row>
    <row r="130" spans="1:16" ht="15" thickBot="1" x14ac:dyDescent="0.35">
      <c r="A130" s="91" t="s">
        <v>3</v>
      </c>
      <c r="B130" s="103"/>
      <c r="C130" s="18">
        <f>SUM(C124:C129)</f>
        <v>1189558622.1100001</v>
      </c>
      <c r="D130" s="30">
        <f>SUM(D124:D129)</f>
        <v>1011124828.71</v>
      </c>
      <c r="E130" s="12">
        <f>SUM(E124:E129)</f>
        <v>16525255.590000002</v>
      </c>
      <c r="F130" s="18">
        <f>SUM(F124:F129)</f>
        <v>161908537.81</v>
      </c>
      <c r="G130" s="18">
        <f t="shared" si="21"/>
        <v>84.999999992980577</v>
      </c>
      <c r="I130" s="3">
        <f>SUM(I124:I129)</f>
        <v>1189558622.1100001</v>
      </c>
      <c r="K130" s="45">
        <v>2027</v>
      </c>
      <c r="L130" s="130">
        <f t="shared" si="22"/>
        <v>137935582.49000001</v>
      </c>
      <c r="M130" s="131">
        <f>+D91</f>
        <v>117245245.09</v>
      </c>
      <c r="N130" s="132">
        <f>+E91</f>
        <v>2448724.71</v>
      </c>
      <c r="O130" s="133">
        <f>+F91</f>
        <v>18241612.689999998</v>
      </c>
      <c r="P130" s="57">
        <f t="shared" si="23"/>
        <v>11.595526265494073</v>
      </c>
    </row>
    <row r="131" spans="1:16" ht="15" thickBot="1" x14ac:dyDescent="0.35">
      <c r="D131" s="90" t="s">
        <v>64</v>
      </c>
      <c r="E131" s="91"/>
      <c r="F131" s="103"/>
      <c r="G131" s="31" t="s">
        <v>40</v>
      </c>
      <c r="K131" s="45">
        <v>2028</v>
      </c>
      <c r="L131" s="130">
        <f t="shared" si="22"/>
        <v>145175101.41</v>
      </c>
      <c r="M131" s="131">
        <f>+D104</f>
        <v>123398836.2</v>
      </c>
      <c r="N131" s="132">
        <f>+E104</f>
        <v>600000</v>
      </c>
      <c r="O131" s="133">
        <f>+F104</f>
        <v>21176265.210000001</v>
      </c>
      <c r="P131" s="57">
        <f t="shared" si="23"/>
        <v>12.204114931826277</v>
      </c>
    </row>
    <row r="132" spans="1:16" ht="15" thickBot="1" x14ac:dyDescent="0.35">
      <c r="K132" s="46">
        <v>2029</v>
      </c>
      <c r="L132" s="134">
        <f t="shared" si="22"/>
        <v>42301909.07</v>
      </c>
      <c r="M132" s="135">
        <f>+D117</f>
        <v>35956622.710000001</v>
      </c>
      <c r="N132" s="136">
        <f>+E117</f>
        <v>476902.64</v>
      </c>
      <c r="O132" s="137">
        <f>+F117</f>
        <v>5868383.7199999997</v>
      </c>
      <c r="P132" s="58">
        <f t="shared" si="23"/>
        <v>3.5561012536774217</v>
      </c>
    </row>
    <row r="133" spans="1:16" ht="15" thickBot="1" x14ac:dyDescent="0.35">
      <c r="K133" s="47" t="s">
        <v>3</v>
      </c>
      <c r="L133" s="59">
        <f>SUM(L124:L132)</f>
        <v>1189558622.1100001</v>
      </c>
      <c r="M133" s="60">
        <f>SUM(M124:M132)</f>
        <v>1011124828.7100002</v>
      </c>
      <c r="N133" s="61">
        <f>SUM(N124:N132)</f>
        <v>16525255.59</v>
      </c>
      <c r="O133" s="62">
        <f>SUM(O124:O132)</f>
        <v>161908537.81</v>
      </c>
      <c r="P133" s="62">
        <f t="shared" si="23"/>
        <v>100</v>
      </c>
    </row>
    <row r="136" spans="1:16" x14ac:dyDescent="0.3">
      <c r="E136" s="43"/>
    </row>
    <row r="137" spans="1:16" x14ac:dyDescent="0.3">
      <c r="E137" s="43"/>
    </row>
    <row r="142" spans="1:16" x14ac:dyDescent="0.3">
      <c r="E142" s="44"/>
    </row>
    <row r="143" spans="1:16" x14ac:dyDescent="0.3">
      <c r="E143" s="44"/>
    </row>
    <row r="144" spans="1:16" x14ac:dyDescent="0.3">
      <c r="E144" s="44"/>
    </row>
    <row r="145" spans="5:5" x14ac:dyDescent="0.3">
      <c r="E145" s="44"/>
    </row>
    <row r="146" spans="5:5" x14ac:dyDescent="0.3">
      <c r="E146" s="44"/>
    </row>
    <row r="147" spans="5:5" x14ac:dyDescent="0.3">
      <c r="E147" s="44"/>
    </row>
    <row r="148" spans="5:5" x14ac:dyDescent="0.3">
      <c r="E148" s="44"/>
    </row>
  </sheetData>
  <mergeCells count="106">
    <mergeCell ref="D3:H3"/>
    <mergeCell ref="A4:G4"/>
    <mergeCell ref="A5:A6"/>
    <mergeCell ref="B5:B6"/>
    <mergeCell ref="C5:C6"/>
    <mergeCell ref="D5:E5"/>
    <mergeCell ref="F5:F6"/>
    <mergeCell ref="G5:G6"/>
    <mergeCell ref="A13:B13"/>
    <mergeCell ref="D14:F14"/>
    <mergeCell ref="A17:G17"/>
    <mergeCell ref="A18:A19"/>
    <mergeCell ref="B18:B19"/>
    <mergeCell ref="C18:C19"/>
    <mergeCell ref="D18:E18"/>
    <mergeCell ref="F18:F19"/>
    <mergeCell ref="G18:G19"/>
    <mergeCell ref="B15:C15"/>
    <mergeCell ref="A26:B26"/>
    <mergeCell ref="D27:F27"/>
    <mergeCell ref="A30:G30"/>
    <mergeCell ref="A31:A32"/>
    <mergeCell ref="B31:B32"/>
    <mergeCell ref="C31:C32"/>
    <mergeCell ref="D31:E31"/>
    <mergeCell ref="F31:F32"/>
    <mergeCell ref="G31:G32"/>
    <mergeCell ref="B28:C28"/>
    <mergeCell ref="A39:B39"/>
    <mergeCell ref="D40:F40"/>
    <mergeCell ref="A43:G43"/>
    <mergeCell ref="A44:A45"/>
    <mergeCell ref="B44:B45"/>
    <mergeCell ref="C44:C45"/>
    <mergeCell ref="D44:E44"/>
    <mergeCell ref="F44:F45"/>
    <mergeCell ref="G44:G45"/>
    <mergeCell ref="B41:C41"/>
    <mergeCell ref="A52:B52"/>
    <mergeCell ref="D53:F53"/>
    <mergeCell ref="A56:G56"/>
    <mergeCell ref="A57:A58"/>
    <mergeCell ref="B57:B58"/>
    <mergeCell ref="C57:C58"/>
    <mergeCell ref="D57:E57"/>
    <mergeCell ref="F57:F58"/>
    <mergeCell ref="G57:G58"/>
    <mergeCell ref="B54:C54"/>
    <mergeCell ref="A65:B65"/>
    <mergeCell ref="D66:F66"/>
    <mergeCell ref="A69:G69"/>
    <mergeCell ref="A70:A71"/>
    <mergeCell ref="B70:B71"/>
    <mergeCell ref="C70:C71"/>
    <mergeCell ref="D70:E70"/>
    <mergeCell ref="F70:F71"/>
    <mergeCell ref="G70:G71"/>
    <mergeCell ref="B67:C67"/>
    <mergeCell ref="A78:B78"/>
    <mergeCell ref="D79:F79"/>
    <mergeCell ref="A82:G82"/>
    <mergeCell ref="A83:A84"/>
    <mergeCell ref="B83:B84"/>
    <mergeCell ref="C83:C84"/>
    <mergeCell ref="D83:E83"/>
    <mergeCell ref="F83:F84"/>
    <mergeCell ref="G83:G84"/>
    <mergeCell ref="B80:C80"/>
    <mergeCell ref="A91:B91"/>
    <mergeCell ref="D92:F92"/>
    <mergeCell ref="A95:G95"/>
    <mergeCell ref="A96:A97"/>
    <mergeCell ref="B96:B97"/>
    <mergeCell ref="C96:C97"/>
    <mergeCell ref="D96:E96"/>
    <mergeCell ref="F96:F97"/>
    <mergeCell ref="G96:G97"/>
    <mergeCell ref="B93:C93"/>
    <mergeCell ref="A104:B104"/>
    <mergeCell ref="D105:F105"/>
    <mergeCell ref="A108:G108"/>
    <mergeCell ref="A109:A110"/>
    <mergeCell ref="B109:B110"/>
    <mergeCell ref="C109:C110"/>
    <mergeCell ref="D109:E109"/>
    <mergeCell ref="F109:F110"/>
    <mergeCell ref="G109:G110"/>
    <mergeCell ref="B106:C106"/>
    <mergeCell ref="P121:P123"/>
    <mergeCell ref="L121:O121"/>
    <mergeCell ref="O122:O123"/>
    <mergeCell ref="M122:N122"/>
    <mergeCell ref="K121:K123"/>
    <mergeCell ref="L122:L123"/>
    <mergeCell ref="A130:B130"/>
    <mergeCell ref="D131:F131"/>
    <mergeCell ref="A117:B117"/>
    <mergeCell ref="D118:F118"/>
    <mergeCell ref="A121:G121"/>
    <mergeCell ref="A122:A123"/>
    <mergeCell ref="B122:B123"/>
    <mergeCell ref="C122:C123"/>
    <mergeCell ref="D122:E122"/>
    <mergeCell ref="F122:F123"/>
    <mergeCell ref="G122:G123"/>
    <mergeCell ref="B119:C119"/>
  </mergeCells>
  <pageMargins left="0.70866141732283472" right="0.70866141732283472" top="0.78740157480314965" bottom="0.78740157480314965" header="0.31496062992125984" footer="0.31496062992125984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FP_opatření</vt:lpstr>
      <vt:lpstr>FP_SC IROP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Buršíková</dc:creator>
  <cp:lastModifiedBy>Heroutová Blanka</cp:lastModifiedBy>
  <cp:lastPrinted>2023-03-23T08:27:32Z</cp:lastPrinted>
  <dcterms:created xsi:type="dcterms:W3CDTF">2015-06-24T11:46:31Z</dcterms:created>
  <dcterms:modified xsi:type="dcterms:W3CDTF">2025-12-10T07:08:17Z</dcterms:modified>
</cp:coreProperties>
</file>