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OSD\ITIKA°\Finanční plán ITI\Alokace ITIKV°\"/>
    </mc:Choice>
  </mc:AlternateContent>
  <bookViews>
    <workbookView xWindow="36" yWindow="276" windowWidth="25176" windowHeight="14520"/>
  </bookViews>
  <sheets>
    <sheet name="Euro_CZK" sheetId="2" r:id="rId1"/>
    <sheet name="Potřeb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2" i="2" l="1"/>
  <c r="E29" i="2" l="1"/>
  <c r="E24" i="2" l="1"/>
  <c r="E35" i="2" s="1"/>
  <c r="K25" i="1" l="1"/>
  <c r="J24" i="1"/>
  <c r="L24" i="1"/>
  <c r="K24" i="1"/>
  <c r="K23" i="1"/>
  <c r="K22" i="1"/>
  <c r="K21" i="1"/>
  <c r="K20" i="1"/>
  <c r="K18" i="1"/>
  <c r="K17" i="1"/>
  <c r="K16" i="1"/>
  <c r="K14" i="1"/>
  <c r="K13" i="1"/>
  <c r="K12" i="1"/>
  <c r="K11" i="1"/>
  <c r="K10" i="1"/>
  <c r="K8" i="1"/>
  <c r="K4" i="1"/>
  <c r="J23" i="1"/>
  <c r="J22" i="1"/>
  <c r="J21" i="1"/>
  <c r="J20" i="1"/>
  <c r="J18" i="1"/>
  <c r="J17" i="1"/>
  <c r="J16" i="1"/>
  <c r="J14" i="1"/>
  <c r="J13" i="1"/>
  <c r="J12" i="1"/>
  <c r="J11" i="1"/>
  <c r="J10" i="1"/>
  <c r="J8" i="1"/>
  <c r="J4" i="1"/>
  <c r="H24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E24" i="1" l="1"/>
  <c r="F24" i="1"/>
  <c r="E36" i="1"/>
  <c r="E39" i="1"/>
  <c r="G24" i="1" l="1"/>
</calcChain>
</file>

<file path=xl/sharedStrings.xml><?xml version="1.0" encoding="utf-8"?>
<sst xmlns="http://schemas.openxmlformats.org/spreadsheetml/2006/main" count="112" uniqueCount="65">
  <si>
    <t>SC</t>
  </si>
  <si>
    <t>1.2</t>
  </si>
  <si>
    <t>aktivita</t>
  </si>
  <si>
    <t>absorpce / požadavek alokace</t>
  </si>
  <si>
    <t>IROP</t>
  </si>
  <si>
    <t>1.1</t>
  </si>
  <si>
    <t>2.1</t>
  </si>
  <si>
    <t>2.2</t>
  </si>
  <si>
    <t>4.1</t>
  </si>
  <si>
    <t>MŠ</t>
  </si>
  <si>
    <t>ZŠ</t>
  </si>
  <si>
    <t>4.2</t>
  </si>
  <si>
    <t>4.4</t>
  </si>
  <si>
    <t>OPJAK</t>
  </si>
  <si>
    <t>DMS</t>
  </si>
  <si>
    <t>PAV</t>
  </si>
  <si>
    <t>OPTAK</t>
  </si>
  <si>
    <t>3.3</t>
  </si>
  <si>
    <t>OPŽP</t>
  </si>
  <si>
    <t>1.3</t>
  </si>
  <si>
    <t>1.5</t>
  </si>
  <si>
    <t>OPZ</t>
  </si>
  <si>
    <t>1.6</t>
  </si>
  <si>
    <t>IROP CELKEM</t>
  </si>
  <si>
    <t>OPŽP CELKEM</t>
  </si>
  <si>
    <t>Všechny sebrané fiše</t>
  </si>
  <si>
    <t>E-goverment</t>
  </si>
  <si>
    <t>E-health</t>
  </si>
  <si>
    <t>Kybernetická bezpečnost</t>
  </si>
  <si>
    <t>Kolejová vozidla MHD</t>
  </si>
  <si>
    <t>Ostatní vozidla VHD</t>
  </si>
  <si>
    <t>Plnicí a dobíjecí stanice</t>
  </si>
  <si>
    <t>Telematika</t>
  </si>
  <si>
    <t>Multimodalita - terminály</t>
  </si>
  <si>
    <t>Bezpečnost</t>
  </si>
  <si>
    <t>Cyklodoprava</t>
  </si>
  <si>
    <t>Veřejná prostranství</t>
  </si>
  <si>
    <t>Knihovny</t>
  </si>
  <si>
    <t>Zájmové a neformální</t>
  </si>
  <si>
    <t>Infrastruktura soc. služeb</t>
  </si>
  <si>
    <t>Sociální bydlení</t>
  </si>
  <si>
    <t>Památky</t>
  </si>
  <si>
    <t xml:space="preserve">Muzea </t>
  </si>
  <si>
    <t>Infra cestovního ruchu</t>
  </si>
  <si>
    <t>Celková alokace pro MRR ITI</t>
  </si>
  <si>
    <t>Licitace</t>
  </si>
  <si>
    <r>
      <rPr>
        <sz val="11"/>
        <color rgb="FF00B050"/>
        <rFont val="Calibri"/>
        <family val="2"/>
        <charset val="238"/>
        <scheme val="minor"/>
      </rPr>
      <t>úspora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rgb="FFFF0000"/>
        <rFont val="Calibri"/>
        <family val="2"/>
        <charset val="238"/>
        <scheme val="minor"/>
      </rPr>
      <t>potřeba</t>
    </r>
  </si>
  <si>
    <t>OP</t>
  </si>
  <si>
    <t>ITIKA°</t>
  </si>
  <si>
    <t xml:space="preserve">Optimální </t>
  </si>
  <si>
    <t>26 -24,5</t>
  </si>
  <si>
    <t>Energetické úspory</t>
  </si>
  <si>
    <t>OP JAK CELKEM</t>
  </si>
  <si>
    <t>OPZ+ CELKEM</t>
  </si>
  <si>
    <t>Alokace</t>
  </si>
  <si>
    <t>ITIKA° rozložení alokace</t>
  </si>
  <si>
    <t xml:space="preserve">OPD3 </t>
  </si>
  <si>
    <t>ITS Telematika</t>
  </si>
  <si>
    <t xml:space="preserve">OPZ+ </t>
  </si>
  <si>
    <t>OPD+ CELKEM</t>
  </si>
  <si>
    <t>Zaměstananost</t>
  </si>
  <si>
    <t>Začleňování</t>
  </si>
  <si>
    <t xml:space="preserve">Prostředky ITIKA° celkem </t>
  </si>
  <si>
    <t>Operační program</t>
  </si>
  <si>
    <t>Rezervace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</si>
</sst>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#,##0.00\ _K_č"/>
    <numFmt numFmtId="166" formatCode="#,##0.00_ ;[Red]\-#,##0.00\ "/>
    <numFmt numFmtId="167" formatCode="0.00000000000000"/>
    <numFmt numFmtId="168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164" fontId="1" fillId="0" borderId="0" xfId="0" applyNumberFormat="1" applyFont="1"/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/>
    <xf numFmtId="164" fontId="0" fillId="0" borderId="18" xfId="0" applyNumberFormat="1" applyBorder="1"/>
    <xf numFmtId="164" fontId="1" fillId="0" borderId="18" xfId="0" applyNumberFormat="1" applyFont="1" applyBorder="1"/>
    <xf numFmtId="164" fontId="0" fillId="0" borderId="6" xfId="0" applyNumberFormat="1" applyFont="1" applyBorder="1"/>
    <xf numFmtId="0" fontId="1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0" fontId="0" fillId="0" borderId="20" xfId="0" applyBorder="1"/>
    <xf numFmtId="164" fontId="0" fillId="0" borderId="21" xfId="0" applyNumberFormat="1" applyBorder="1"/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24" xfId="0" applyFill="1" applyBorder="1"/>
    <xf numFmtId="0" fontId="1" fillId="2" borderId="24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10" fontId="1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0" fontId="1" fillId="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4" xfId="0" applyNumberFormat="1" applyBorder="1"/>
    <xf numFmtId="165" fontId="0" fillId="0" borderId="35" xfId="0" applyNumberFormat="1" applyBorder="1"/>
    <xf numFmtId="165" fontId="0" fillId="0" borderId="36" xfId="0" applyNumberFormat="1" applyBorder="1"/>
    <xf numFmtId="165" fontId="0" fillId="0" borderId="22" xfId="0" applyNumberFormat="1" applyBorder="1"/>
    <xf numFmtId="165" fontId="0" fillId="0" borderId="0" xfId="0" applyNumberFormat="1"/>
    <xf numFmtId="167" fontId="0" fillId="0" borderId="0" xfId="0" applyNumberFormat="1"/>
    <xf numFmtId="164" fontId="0" fillId="0" borderId="0" xfId="0" applyNumberFormat="1"/>
    <xf numFmtId="4" fontId="0" fillId="0" borderId="0" xfId="0" applyNumberFormat="1"/>
    <xf numFmtId="164" fontId="0" fillId="0" borderId="34" xfId="0" applyNumberFormat="1" applyBorder="1"/>
    <xf numFmtId="164" fontId="0" fillId="0" borderId="39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40" xfId="0" applyNumberFormat="1" applyBorder="1"/>
    <xf numFmtId="164" fontId="0" fillId="0" borderId="22" xfId="0" applyNumberFormat="1" applyBorder="1"/>
    <xf numFmtId="166" fontId="3" fillId="0" borderId="22" xfId="0" applyNumberFormat="1" applyFont="1" applyBorder="1"/>
    <xf numFmtId="10" fontId="1" fillId="3" borderId="37" xfId="0" applyNumberFormat="1" applyFont="1" applyFill="1" applyBorder="1" applyAlignment="1">
      <alignment horizontal="center" vertical="center" wrapText="1"/>
    </xf>
    <xf numFmtId="164" fontId="0" fillId="3" borderId="34" xfId="0" applyNumberFormat="1" applyFill="1" applyBorder="1"/>
    <xf numFmtId="164" fontId="0" fillId="3" borderId="39" xfId="0" applyNumberFormat="1" applyFill="1" applyBorder="1"/>
    <xf numFmtId="164" fontId="0" fillId="3" borderId="22" xfId="0" applyNumberFormat="1" applyFill="1" applyBorder="1"/>
    <xf numFmtId="167" fontId="1" fillId="0" borderId="0" xfId="0" applyNumberFormat="1" applyFont="1"/>
    <xf numFmtId="0" fontId="1" fillId="3" borderId="38" xfId="0" applyFont="1" applyFill="1" applyBorder="1" applyAlignment="1">
      <alignment horizontal="center"/>
    </xf>
    <xf numFmtId="166" fontId="3" fillId="0" borderId="41" xfId="0" applyNumberFormat="1" applyFont="1" applyBorder="1"/>
    <xf numFmtId="166" fontId="3" fillId="0" borderId="42" xfId="0" applyNumberFormat="1" applyFont="1" applyBorder="1"/>
    <xf numFmtId="164" fontId="0" fillId="3" borderId="36" xfId="0" applyNumberFormat="1" applyFill="1" applyBorder="1"/>
    <xf numFmtId="164" fontId="0" fillId="3" borderId="43" xfId="0" applyNumberFormat="1" applyFill="1" applyBorder="1"/>
    <xf numFmtId="164" fontId="2" fillId="0" borderId="0" xfId="0" applyNumberFormat="1" applyFont="1"/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4" xfId="0" applyBorder="1"/>
    <xf numFmtId="0" fontId="1" fillId="4" borderId="23" xfId="0" applyFont="1" applyFill="1" applyBorder="1"/>
    <xf numFmtId="0" fontId="1" fillId="4" borderId="24" xfId="0" applyFont="1" applyFill="1" applyBorder="1" applyAlignment="1">
      <alignment horizontal="center"/>
    </xf>
    <xf numFmtId="0" fontId="1" fillId="4" borderId="24" xfId="0" applyFont="1" applyFill="1" applyBorder="1"/>
    <xf numFmtId="164" fontId="1" fillId="4" borderId="25" xfId="0" applyNumberFormat="1" applyFont="1" applyFill="1" applyBorder="1"/>
    <xf numFmtId="3" fontId="0" fillId="0" borderId="0" xfId="0" applyNumberFormat="1"/>
    <xf numFmtId="0" fontId="0" fillId="3" borderId="9" xfId="0" applyFill="1" applyBorder="1"/>
    <xf numFmtId="164" fontId="0" fillId="3" borderId="10" xfId="0" applyNumberFormat="1" applyFill="1" applyBorder="1"/>
    <xf numFmtId="0" fontId="0" fillId="3" borderId="1" xfId="0" applyFill="1" applyBorder="1"/>
    <xf numFmtId="164" fontId="0" fillId="3" borderId="4" xfId="0" applyNumberFormat="1" applyFill="1" applyBorder="1"/>
    <xf numFmtId="49" fontId="0" fillId="3" borderId="1" xfId="0" applyNumberFormat="1" applyFill="1" applyBorder="1" applyAlignment="1">
      <alignment horizontal="center"/>
    </xf>
    <xf numFmtId="0" fontId="0" fillId="3" borderId="7" xfId="0" applyFill="1" applyBorder="1"/>
    <xf numFmtId="164" fontId="0" fillId="3" borderId="8" xfId="0" applyNumberFormat="1" applyFill="1" applyBorder="1"/>
    <xf numFmtId="0" fontId="0" fillId="6" borderId="2" xfId="0" applyFill="1" applyBorder="1"/>
    <xf numFmtId="164" fontId="0" fillId="6" borderId="3" xfId="0" applyNumberFormat="1" applyFill="1" applyBorder="1"/>
    <xf numFmtId="0" fontId="0" fillId="6" borderId="1" xfId="0" applyFill="1" applyBorder="1"/>
    <xf numFmtId="164" fontId="0" fillId="6" borderId="4" xfId="0" applyNumberFormat="1" applyFill="1" applyBorder="1"/>
    <xf numFmtId="0" fontId="0" fillId="8" borderId="2" xfId="0" applyFill="1" applyBorder="1"/>
    <xf numFmtId="164" fontId="0" fillId="8" borderId="3" xfId="0" applyNumberFormat="1" applyFill="1" applyBorder="1"/>
    <xf numFmtId="0" fontId="0" fillId="8" borderId="1" xfId="0" applyFill="1" applyBorder="1"/>
    <xf numFmtId="164" fontId="0" fillId="8" borderId="4" xfId="0" applyNumberFormat="1" applyFill="1" applyBorder="1"/>
    <xf numFmtId="164" fontId="0" fillId="3" borderId="4" xfId="0" applyNumberFormat="1" applyFont="1" applyFill="1" applyBorder="1"/>
    <xf numFmtId="164" fontId="1" fillId="7" borderId="42" xfId="0" applyNumberFormat="1" applyFont="1" applyFill="1" applyBorder="1"/>
    <xf numFmtId="164" fontId="1" fillId="5" borderId="6" xfId="0" applyNumberFormat="1" applyFont="1" applyFill="1" applyBorder="1"/>
    <xf numFmtId="49" fontId="0" fillId="10" borderId="2" xfId="0" applyNumberFormat="1" applyFill="1" applyBorder="1" applyAlignment="1">
      <alignment horizontal="center"/>
    </xf>
    <xf numFmtId="164" fontId="0" fillId="10" borderId="2" xfId="0" applyNumberFormat="1" applyFill="1" applyBorder="1"/>
    <xf numFmtId="164" fontId="0" fillId="10" borderId="3" xfId="0" applyNumberFormat="1" applyFill="1" applyBorder="1"/>
    <xf numFmtId="49" fontId="0" fillId="6" borderId="2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4" fontId="1" fillId="11" borderId="8" xfId="0" applyNumberFormat="1" applyFont="1" applyFill="1" applyBorder="1"/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168" fontId="0" fillId="2" borderId="3" xfId="0" applyNumberFormat="1" applyFill="1" applyBorder="1"/>
    <xf numFmtId="168" fontId="1" fillId="9" borderId="6" xfId="0" applyNumberFormat="1" applyFont="1" applyFill="1" applyBorder="1"/>
    <xf numFmtId="0" fontId="1" fillId="2" borderId="45" xfId="0" applyFont="1" applyFill="1" applyBorder="1" applyAlignment="1">
      <alignment horizontal="center"/>
    </xf>
    <xf numFmtId="164" fontId="1" fillId="12" borderId="8" xfId="0" applyNumberFormat="1" applyFont="1" applyFill="1" applyBorder="1"/>
    <xf numFmtId="164" fontId="5" fillId="13" borderId="25" xfId="0" applyNumberFormat="1" applyFont="1" applyFill="1" applyBorder="1"/>
    <xf numFmtId="0" fontId="1" fillId="10" borderId="45" xfId="0" applyFont="1" applyFill="1" applyBorder="1" applyAlignment="1">
      <alignment horizontal="center" vertical="center"/>
    </xf>
    <xf numFmtId="0" fontId="5" fillId="13" borderId="23" xfId="0" applyFont="1" applyFill="1" applyBorder="1" applyAlignment="1"/>
    <xf numFmtId="0" fontId="0" fillId="13" borderId="24" xfId="0" applyFill="1" applyBorder="1" applyAlignment="1"/>
    <xf numFmtId="0" fontId="1" fillId="7" borderId="23" xfId="0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1" fillId="5" borderId="48" xfId="0" applyFont="1" applyFill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1" fillId="11" borderId="51" xfId="0" applyFont="1" applyFill="1" applyBorder="1" applyAlignment="1">
      <alignment horizontal="right" vertical="center"/>
    </xf>
    <xf numFmtId="0" fontId="0" fillId="11" borderId="52" xfId="0" applyFill="1" applyBorder="1" applyAlignment="1">
      <alignment horizontal="right"/>
    </xf>
    <xf numFmtId="0" fontId="0" fillId="11" borderId="53" xfId="0" applyFill="1" applyBorder="1" applyAlignment="1">
      <alignment horizontal="right"/>
    </xf>
    <xf numFmtId="0" fontId="1" fillId="12" borderId="51" xfId="0" applyFont="1" applyFill="1" applyBorder="1" applyAlignment="1">
      <alignment horizontal="right"/>
    </xf>
    <xf numFmtId="0" fontId="1" fillId="12" borderId="52" xfId="0" applyFont="1" applyFill="1" applyBorder="1" applyAlignment="1">
      <alignment horizontal="right"/>
    </xf>
    <xf numFmtId="0" fontId="1" fillId="12" borderId="53" xfId="0" applyFont="1" applyFill="1" applyBorder="1" applyAlignment="1">
      <alignment horizontal="right"/>
    </xf>
    <xf numFmtId="0" fontId="1" fillId="9" borderId="48" xfId="0" applyFont="1" applyFill="1" applyBorder="1" applyAlignment="1">
      <alignment horizontal="right"/>
    </xf>
    <xf numFmtId="0" fontId="0" fillId="9" borderId="49" xfId="0" applyFill="1" applyBorder="1" applyAlignment="1">
      <alignment horizontal="right"/>
    </xf>
    <xf numFmtId="0" fontId="0" fillId="9" borderId="50" xfId="0" applyFill="1" applyBorder="1" applyAlignment="1">
      <alignment horizontal="right"/>
    </xf>
    <xf numFmtId="0" fontId="1" fillId="8" borderId="4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tabSelected="1" topLeftCell="A11" workbookViewId="0">
      <selection activeCell="E29" sqref="E29"/>
    </sheetView>
  </sheetViews>
  <sheetFormatPr defaultRowHeight="14.4" x14ac:dyDescent="0.3"/>
  <cols>
    <col min="1" max="1" width="2.33203125" customWidth="1"/>
    <col min="2" max="2" width="14.33203125" customWidth="1"/>
    <col min="3" max="3" width="8.88671875" style="9"/>
    <col min="4" max="4" width="23.88671875" customWidth="1"/>
    <col min="5" max="5" width="25.6640625" customWidth="1"/>
    <col min="6" max="6" width="25.5546875" customWidth="1"/>
  </cols>
  <sheetData>
    <row r="1" spans="2:5" ht="15" thickBot="1" x14ac:dyDescent="0.35">
      <c r="B1" t="s">
        <v>55</v>
      </c>
    </row>
    <row r="2" spans="2:5" ht="15" thickBot="1" x14ac:dyDescent="0.35">
      <c r="B2" s="77" t="s">
        <v>63</v>
      </c>
      <c r="C2" s="78"/>
      <c r="D2" s="79"/>
      <c r="E2" s="80" t="s">
        <v>64</v>
      </c>
    </row>
    <row r="3" spans="2:5" ht="15" thickBot="1" x14ac:dyDescent="0.35">
      <c r="B3" s="74" t="s">
        <v>47</v>
      </c>
      <c r="C3" s="75" t="s">
        <v>0</v>
      </c>
      <c r="D3" s="75" t="s">
        <v>2</v>
      </c>
      <c r="E3" s="76" t="s">
        <v>54</v>
      </c>
    </row>
    <row r="4" spans="2:5" x14ac:dyDescent="0.3">
      <c r="B4" s="137" t="s">
        <v>4</v>
      </c>
      <c r="C4" s="138" t="s">
        <v>5</v>
      </c>
      <c r="D4" s="82" t="s">
        <v>26</v>
      </c>
      <c r="E4" s="83">
        <v>23772950.289999999</v>
      </c>
    </row>
    <row r="5" spans="2:5" x14ac:dyDescent="0.3">
      <c r="B5" s="137"/>
      <c r="C5" s="138"/>
      <c r="D5" s="84" t="s">
        <v>27</v>
      </c>
      <c r="E5" s="85">
        <v>0</v>
      </c>
    </row>
    <row r="6" spans="2:5" x14ac:dyDescent="0.3">
      <c r="B6" s="137"/>
      <c r="C6" s="139"/>
      <c r="D6" s="84" t="s">
        <v>28</v>
      </c>
      <c r="E6" s="85">
        <v>0</v>
      </c>
    </row>
    <row r="7" spans="2:5" x14ac:dyDescent="0.3">
      <c r="B7" s="137"/>
      <c r="C7" s="140" t="s">
        <v>6</v>
      </c>
      <c r="D7" s="84" t="s">
        <v>29</v>
      </c>
      <c r="E7" s="85">
        <v>0</v>
      </c>
    </row>
    <row r="8" spans="2:5" x14ac:dyDescent="0.3">
      <c r="B8" s="137"/>
      <c r="C8" s="138"/>
      <c r="D8" s="84" t="s">
        <v>30</v>
      </c>
      <c r="E8" s="85">
        <v>96615254.980000004</v>
      </c>
    </row>
    <row r="9" spans="2:5" x14ac:dyDescent="0.3">
      <c r="B9" s="137"/>
      <c r="C9" s="138"/>
      <c r="D9" s="84" t="s">
        <v>31</v>
      </c>
      <c r="E9" s="85">
        <v>0</v>
      </c>
    </row>
    <row r="10" spans="2:5" x14ac:dyDescent="0.3">
      <c r="B10" s="137"/>
      <c r="C10" s="138"/>
      <c r="D10" s="84" t="s">
        <v>32</v>
      </c>
      <c r="E10" s="85">
        <v>53659485.740000002</v>
      </c>
    </row>
    <row r="11" spans="2:5" x14ac:dyDescent="0.3">
      <c r="B11" s="137"/>
      <c r="C11" s="138"/>
      <c r="D11" s="84" t="s">
        <v>33</v>
      </c>
      <c r="E11" s="85">
        <v>53580883.219999999</v>
      </c>
    </row>
    <row r="12" spans="2:5" x14ac:dyDescent="0.3">
      <c r="B12" s="137"/>
      <c r="C12" s="138"/>
      <c r="D12" s="84" t="s">
        <v>34</v>
      </c>
      <c r="E12" s="85">
        <v>34282449.219999999</v>
      </c>
    </row>
    <row r="13" spans="2:5" x14ac:dyDescent="0.3">
      <c r="B13" s="137"/>
      <c r="C13" s="139"/>
      <c r="D13" s="84" t="s">
        <v>35</v>
      </c>
      <c r="E13" s="85">
        <v>110488278.03</v>
      </c>
    </row>
    <row r="14" spans="2:5" x14ac:dyDescent="0.3">
      <c r="B14" s="137"/>
      <c r="C14" s="86" t="s">
        <v>7</v>
      </c>
      <c r="D14" s="84" t="s">
        <v>36</v>
      </c>
      <c r="E14" s="85">
        <v>172446408.84999999</v>
      </c>
    </row>
    <row r="15" spans="2:5" x14ac:dyDescent="0.3">
      <c r="B15" s="137"/>
      <c r="C15" s="140" t="s">
        <v>8</v>
      </c>
      <c r="D15" s="84" t="s">
        <v>9</v>
      </c>
      <c r="E15" s="85">
        <v>0</v>
      </c>
    </row>
    <row r="16" spans="2:5" x14ac:dyDescent="0.3">
      <c r="B16" s="137"/>
      <c r="C16" s="138"/>
      <c r="D16" s="84" t="s">
        <v>10</v>
      </c>
      <c r="E16" s="85">
        <v>174867928.94999999</v>
      </c>
    </row>
    <row r="17" spans="2:6" x14ac:dyDescent="0.3">
      <c r="B17" s="137"/>
      <c r="C17" s="138"/>
      <c r="D17" s="84" t="s">
        <v>38</v>
      </c>
      <c r="E17" s="85">
        <v>15559200.98</v>
      </c>
    </row>
    <row r="18" spans="2:6" x14ac:dyDescent="0.3">
      <c r="B18" s="137"/>
      <c r="C18" s="140" t="s">
        <v>11</v>
      </c>
      <c r="D18" s="84" t="s">
        <v>39</v>
      </c>
      <c r="E18" s="97">
        <v>93848303.480000004</v>
      </c>
    </row>
    <row r="19" spans="2:6" x14ac:dyDescent="0.3">
      <c r="B19" s="137"/>
      <c r="C19" s="139"/>
      <c r="D19" s="84" t="s">
        <v>40</v>
      </c>
      <c r="E19" s="85">
        <v>0</v>
      </c>
    </row>
    <row r="20" spans="2:6" x14ac:dyDescent="0.3">
      <c r="B20" s="137"/>
      <c r="C20" s="140" t="s">
        <v>12</v>
      </c>
      <c r="D20" s="84" t="s">
        <v>41</v>
      </c>
      <c r="E20" s="85">
        <v>92327758.609999999</v>
      </c>
    </row>
    <row r="21" spans="2:6" x14ac:dyDescent="0.3">
      <c r="B21" s="137"/>
      <c r="C21" s="138"/>
      <c r="D21" s="84" t="s">
        <v>42</v>
      </c>
      <c r="E21" s="85">
        <v>35275794.609999999</v>
      </c>
    </row>
    <row r="22" spans="2:6" x14ac:dyDescent="0.3">
      <c r="B22" s="137"/>
      <c r="C22" s="138"/>
      <c r="D22" s="84" t="s">
        <v>37</v>
      </c>
      <c r="E22" s="97">
        <v>33234654.98</v>
      </c>
    </row>
    <row r="23" spans="2:6" ht="15" thickBot="1" x14ac:dyDescent="0.35">
      <c r="B23" s="137"/>
      <c r="C23" s="138"/>
      <c r="D23" s="87" t="s">
        <v>43</v>
      </c>
      <c r="E23" s="88">
        <v>21165476.77</v>
      </c>
    </row>
    <row r="24" spans="2:6" ht="15" thickBot="1" x14ac:dyDescent="0.35">
      <c r="B24" s="116" t="s">
        <v>23</v>
      </c>
      <c r="C24" s="117"/>
      <c r="D24" s="118"/>
      <c r="E24" s="98">
        <f>SUM(E4:E23)</f>
        <v>1011124828.71</v>
      </c>
      <c r="F24" s="54"/>
    </row>
    <row r="25" spans="2:6" x14ac:dyDescent="0.3">
      <c r="B25" s="131" t="s">
        <v>13</v>
      </c>
      <c r="C25" s="133" t="s">
        <v>5</v>
      </c>
      <c r="D25" s="93" t="s">
        <v>14</v>
      </c>
      <c r="E25" s="94">
        <v>32000000</v>
      </c>
    </row>
    <row r="26" spans="2:6" x14ac:dyDescent="0.3">
      <c r="B26" s="132"/>
      <c r="C26" s="134"/>
      <c r="D26" s="95" t="s">
        <v>15</v>
      </c>
      <c r="E26" s="96">
        <v>0</v>
      </c>
    </row>
    <row r="27" spans="2:6" ht="15" thickBot="1" x14ac:dyDescent="0.35">
      <c r="B27" s="119" t="s">
        <v>52</v>
      </c>
      <c r="C27" s="120"/>
      <c r="D27" s="121"/>
      <c r="E27" s="99">
        <v>32000000</v>
      </c>
    </row>
    <row r="28" spans="2:6" x14ac:dyDescent="0.3">
      <c r="B28" s="113" t="s">
        <v>18</v>
      </c>
      <c r="C28" s="100" t="s">
        <v>5</v>
      </c>
      <c r="D28" s="101" t="s">
        <v>51</v>
      </c>
      <c r="E28" s="102">
        <v>4855000</v>
      </c>
      <c r="F28" s="81"/>
    </row>
    <row r="29" spans="2:6" ht="15" thickBot="1" x14ac:dyDescent="0.35">
      <c r="B29" s="122" t="s">
        <v>24</v>
      </c>
      <c r="C29" s="123"/>
      <c r="D29" s="124"/>
      <c r="E29" s="105">
        <f>SUM(E28:E28)</f>
        <v>4855000</v>
      </c>
    </row>
    <row r="30" spans="2:6" x14ac:dyDescent="0.3">
      <c r="B30" s="135" t="s">
        <v>58</v>
      </c>
      <c r="C30" s="103" t="s">
        <v>5</v>
      </c>
      <c r="D30" s="89" t="s">
        <v>60</v>
      </c>
      <c r="E30" s="90">
        <v>15997738</v>
      </c>
    </row>
    <row r="31" spans="2:6" x14ac:dyDescent="0.3">
      <c r="B31" s="136"/>
      <c r="C31" s="104" t="s">
        <v>6</v>
      </c>
      <c r="D31" s="91" t="s">
        <v>61</v>
      </c>
      <c r="E31" s="92">
        <v>6527500</v>
      </c>
    </row>
    <row r="32" spans="2:6" ht="15" thickBot="1" x14ac:dyDescent="0.35">
      <c r="B32" s="125" t="s">
        <v>53</v>
      </c>
      <c r="C32" s="126"/>
      <c r="D32" s="127"/>
      <c r="E32" s="111">
        <f>SUM(E30:E31)</f>
        <v>22525238</v>
      </c>
    </row>
    <row r="33" spans="2:5" x14ac:dyDescent="0.3">
      <c r="B33" s="110" t="s">
        <v>56</v>
      </c>
      <c r="C33" s="106"/>
      <c r="D33" s="107" t="s">
        <v>57</v>
      </c>
      <c r="E33" s="108">
        <v>46452000</v>
      </c>
    </row>
    <row r="34" spans="2:5" ht="15" thickBot="1" x14ac:dyDescent="0.35">
      <c r="B34" s="128" t="s">
        <v>59</v>
      </c>
      <c r="C34" s="129"/>
      <c r="D34" s="130"/>
      <c r="E34" s="109">
        <f>E33</f>
        <v>46452000</v>
      </c>
    </row>
    <row r="35" spans="2:5" ht="18.600000000000001" thickBot="1" x14ac:dyDescent="0.4">
      <c r="B35" s="114" t="s">
        <v>62</v>
      </c>
      <c r="C35" s="115"/>
      <c r="D35" s="115"/>
      <c r="E35" s="112">
        <f>E24+E27+E29+E32+E34</f>
        <v>1116957066.71</v>
      </c>
    </row>
    <row r="36" spans="2:5" x14ac:dyDescent="0.3">
      <c r="C36" s="15"/>
    </row>
    <row r="37" spans="2:5" x14ac:dyDescent="0.3">
      <c r="C37" s="15"/>
    </row>
    <row r="38" spans="2:5" x14ac:dyDescent="0.3">
      <c r="C38" s="15"/>
    </row>
    <row r="39" spans="2:5" x14ac:dyDescent="0.3">
      <c r="C39" s="15"/>
    </row>
    <row r="40" spans="2:5" x14ac:dyDescent="0.3">
      <c r="C40" s="15"/>
    </row>
  </sheetData>
  <mergeCells count="15">
    <mergeCell ref="B4:B23"/>
    <mergeCell ref="C4:C6"/>
    <mergeCell ref="C7:C13"/>
    <mergeCell ref="C15:C17"/>
    <mergeCell ref="C18:C19"/>
    <mergeCell ref="C20:C23"/>
    <mergeCell ref="B35:D35"/>
    <mergeCell ref="B24:D24"/>
    <mergeCell ref="B27:D27"/>
    <mergeCell ref="B29:D29"/>
    <mergeCell ref="B32:D32"/>
    <mergeCell ref="B34:D34"/>
    <mergeCell ref="B25:B26"/>
    <mergeCell ref="C25:C26"/>
    <mergeCell ref="B30:B3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workbookViewId="0">
      <selection activeCell="K26" sqref="K26"/>
    </sheetView>
  </sheetViews>
  <sheetFormatPr defaultRowHeight="14.4" x14ac:dyDescent="0.3"/>
  <cols>
    <col min="1" max="1" width="2.33203125" customWidth="1"/>
    <col min="2" max="2" width="14.33203125" customWidth="1"/>
    <col min="3" max="3" width="9" style="9"/>
    <col min="4" max="4" width="23.88671875" customWidth="1"/>
    <col min="5" max="5" width="20.109375" customWidth="1"/>
    <col min="6" max="6" width="25" customWidth="1"/>
    <col min="7" max="8" width="17.33203125" customWidth="1"/>
    <col min="9" max="9" width="17.109375" customWidth="1"/>
    <col min="10" max="10" width="18" customWidth="1"/>
    <col min="11" max="11" width="16.88671875" customWidth="1"/>
    <col min="12" max="12" width="14.77734375" customWidth="1"/>
  </cols>
  <sheetData>
    <row r="1" spans="2:12" ht="15" thickBot="1" x14ac:dyDescent="0.35">
      <c r="B1" t="s">
        <v>50</v>
      </c>
      <c r="G1" s="53">
        <v>7.1928600192279903</v>
      </c>
      <c r="H1" s="67"/>
    </row>
    <row r="2" spans="2:12" ht="15" thickBot="1" x14ac:dyDescent="0.35">
      <c r="B2" s="32"/>
      <c r="C2" s="33"/>
      <c r="D2" s="34"/>
      <c r="E2" s="35" t="s">
        <v>25</v>
      </c>
      <c r="F2" s="37" t="s">
        <v>44</v>
      </c>
      <c r="G2" s="33" t="s">
        <v>48</v>
      </c>
      <c r="H2" s="68"/>
      <c r="I2" s="46" t="s">
        <v>45</v>
      </c>
      <c r="J2">
        <v>26</v>
      </c>
      <c r="K2">
        <v>24.5</v>
      </c>
    </row>
    <row r="3" spans="2:12" ht="29.4" thickBot="1" x14ac:dyDescent="0.35">
      <c r="B3" s="6" t="s">
        <v>47</v>
      </c>
      <c r="C3" s="7" t="s">
        <v>0</v>
      </c>
      <c r="D3" s="7" t="s">
        <v>2</v>
      </c>
      <c r="E3" s="8" t="s">
        <v>3</v>
      </c>
      <c r="F3" s="36"/>
      <c r="G3" s="38">
        <v>7.1900000000000006E-2</v>
      </c>
      <c r="H3" s="63" t="s">
        <v>49</v>
      </c>
      <c r="I3" s="47" t="s">
        <v>46</v>
      </c>
    </row>
    <row r="4" spans="2:12" ht="15" thickBot="1" x14ac:dyDescent="0.35">
      <c r="B4" s="141" t="s">
        <v>4</v>
      </c>
      <c r="C4" s="143" t="s">
        <v>5</v>
      </c>
      <c r="D4" s="2" t="s">
        <v>26</v>
      </c>
      <c r="E4" s="16">
        <v>49408100</v>
      </c>
      <c r="F4" s="16">
        <v>69813451</v>
      </c>
      <c r="G4" s="39">
        <v>10043167.609999999</v>
      </c>
      <c r="H4" s="64">
        <v>25228437.039999999</v>
      </c>
      <c r="I4" s="69">
        <f t="shared" ref="I4:I23" si="0">G4-E4</f>
        <v>-39364932.390000001</v>
      </c>
      <c r="J4" s="54">
        <f>H4/J2</f>
        <v>970324.50153846154</v>
      </c>
      <c r="K4" s="54">
        <f>J4*K2</f>
        <v>23772950.287692308</v>
      </c>
    </row>
    <row r="5" spans="2:12" ht="15" thickBot="1" x14ac:dyDescent="0.35">
      <c r="B5" s="145"/>
      <c r="C5" s="147"/>
      <c r="D5" s="5" t="s">
        <v>27</v>
      </c>
      <c r="E5" s="19"/>
      <c r="F5" s="19">
        <v>27925380</v>
      </c>
      <c r="G5" s="41">
        <v>0</v>
      </c>
      <c r="H5" s="65">
        <v>0</v>
      </c>
      <c r="I5" s="69">
        <f t="shared" si="0"/>
        <v>0</v>
      </c>
      <c r="J5" s="54"/>
    </row>
    <row r="6" spans="2:12" ht="15" thickBot="1" x14ac:dyDescent="0.35">
      <c r="B6" s="145"/>
      <c r="C6" s="148"/>
      <c r="D6" s="5" t="s">
        <v>28</v>
      </c>
      <c r="E6" s="19"/>
      <c r="F6" s="19">
        <v>41888071</v>
      </c>
      <c r="G6" s="41">
        <v>0</v>
      </c>
      <c r="H6" s="65">
        <v>0</v>
      </c>
      <c r="I6" s="69">
        <f t="shared" si="0"/>
        <v>0</v>
      </c>
      <c r="J6" s="54"/>
    </row>
    <row r="7" spans="2:12" ht="15" thickBot="1" x14ac:dyDescent="0.35">
      <c r="B7" s="145"/>
      <c r="C7" s="146" t="s">
        <v>6</v>
      </c>
      <c r="D7" s="5" t="s">
        <v>29</v>
      </c>
      <c r="E7" s="19"/>
      <c r="F7" s="19">
        <v>211115876</v>
      </c>
      <c r="G7" s="41">
        <v>15185269.43</v>
      </c>
      <c r="H7" s="65">
        <v>0</v>
      </c>
      <c r="I7" s="69">
        <f t="shared" si="0"/>
        <v>15185269.43</v>
      </c>
      <c r="J7" s="54"/>
    </row>
    <row r="8" spans="2:12" ht="15" thickBot="1" x14ac:dyDescent="0.35">
      <c r="B8" s="145"/>
      <c r="C8" s="147"/>
      <c r="D8" s="1" t="s">
        <v>30</v>
      </c>
      <c r="E8" s="18">
        <v>145000000</v>
      </c>
      <c r="F8" s="18">
        <v>1385447936</v>
      </c>
      <c r="G8" s="42">
        <v>102530474.67</v>
      </c>
      <c r="H8" s="65">
        <v>102530474.67</v>
      </c>
      <c r="I8" s="69">
        <f t="shared" si="0"/>
        <v>-42469525.329999998</v>
      </c>
      <c r="J8" s="54">
        <f>H8/J2</f>
        <v>3943479.7949999999</v>
      </c>
      <c r="K8" s="54">
        <f>J8*K2</f>
        <v>96615254.977499992</v>
      </c>
    </row>
    <row r="9" spans="2:12" ht="15" thickBot="1" x14ac:dyDescent="0.35">
      <c r="B9" s="145"/>
      <c r="C9" s="147"/>
      <c r="D9" s="1" t="s">
        <v>31</v>
      </c>
      <c r="E9" s="18">
        <v>0</v>
      </c>
      <c r="F9" s="18">
        <v>329868556</v>
      </c>
      <c r="G9" s="42">
        <v>23726983.489999998</v>
      </c>
      <c r="H9" s="65">
        <v>0</v>
      </c>
      <c r="I9" s="69">
        <f t="shared" si="0"/>
        <v>23726983.489999998</v>
      </c>
      <c r="J9" s="54"/>
    </row>
    <row r="10" spans="2:12" ht="15" thickBot="1" x14ac:dyDescent="0.35">
      <c r="B10" s="145"/>
      <c r="C10" s="147"/>
      <c r="D10" s="1" t="s">
        <v>32</v>
      </c>
      <c r="E10" s="18">
        <v>77000000</v>
      </c>
      <c r="F10" s="18">
        <v>461815979</v>
      </c>
      <c r="G10" s="42">
        <v>33217776.890000001</v>
      </c>
      <c r="H10" s="65">
        <v>56944760.380000003</v>
      </c>
      <c r="I10" s="69">
        <f t="shared" si="0"/>
        <v>-43782223.109999999</v>
      </c>
      <c r="J10" s="54">
        <f>H10/J2</f>
        <v>2190183.0915384619</v>
      </c>
      <c r="K10" s="54">
        <f>J10*K2</f>
        <v>53659485.742692314</v>
      </c>
    </row>
    <row r="11" spans="2:12" ht="15" thickBot="1" x14ac:dyDescent="0.35">
      <c r="B11" s="145"/>
      <c r="C11" s="147"/>
      <c r="D11" s="1" t="s">
        <v>33</v>
      </c>
      <c r="E11" s="18">
        <v>38500000</v>
      </c>
      <c r="F11" s="18">
        <v>690524844</v>
      </c>
      <c r="G11" s="42">
        <v>56861345.460000001</v>
      </c>
      <c r="H11" s="65">
        <v>56861345.460000001</v>
      </c>
      <c r="I11" s="69">
        <f t="shared" si="0"/>
        <v>18361345.460000001</v>
      </c>
      <c r="J11" s="54">
        <f>H11/J2</f>
        <v>2186974.8253846155</v>
      </c>
      <c r="K11" s="54">
        <f>J11*K2</f>
        <v>53580883.221923076</v>
      </c>
    </row>
    <row r="12" spans="2:12" ht="15" thickBot="1" x14ac:dyDescent="0.35">
      <c r="B12" s="145"/>
      <c r="C12" s="147"/>
      <c r="D12" s="1" t="s">
        <v>34</v>
      </c>
      <c r="E12" s="18">
        <v>91000000</v>
      </c>
      <c r="F12" s="18">
        <v>505798453</v>
      </c>
      <c r="G12" s="42">
        <v>36381374.68</v>
      </c>
      <c r="H12" s="65">
        <v>36381374.68</v>
      </c>
      <c r="I12" s="69">
        <f t="shared" si="0"/>
        <v>-54618625.32</v>
      </c>
      <c r="J12" s="54">
        <f>H12/J2</f>
        <v>1399283.6415384614</v>
      </c>
      <c r="K12" s="54">
        <f>J12*K2</f>
        <v>34282449.217692308</v>
      </c>
    </row>
    <row r="13" spans="2:12" ht="15" thickBot="1" x14ac:dyDescent="0.35">
      <c r="B13" s="145"/>
      <c r="C13" s="148"/>
      <c r="D13" s="1" t="s">
        <v>35</v>
      </c>
      <c r="E13" s="18">
        <v>302000000</v>
      </c>
      <c r="F13" s="18">
        <v>813675772</v>
      </c>
      <c r="G13" s="42">
        <v>75308294.870000005</v>
      </c>
      <c r="H13" s="65">
        <v>117252866.48</v>
      </c>
      <c r="I13" s="69">
        <f t="shared" si="0"/>
        <v>-226691705.13</v>
      </c>
      <c r="J13" s="54">
        <f>H13/J2</f>
        <v>4509725.6338461544</v>
      </c>
      <c r="K13" s="54">
        <f>J13*K2</f>
        <v>110488278.02923079</v>
      </c>
    </row>
    <row r="14" spans="2:12" ht="15" thickBot="1" x14ac:dyDescent="0.35">
      <c r="B14" s="145"/>
      <c r="C14" s="12" t="s">
        <v>7</v>
      </c>
      <c r="D14" s="1" t="s">
        <v>36</v>
      </c>
      <c r="E14" s="18">
        <v>461250000</v>
      </c>
      <c r="F14" s="18">
        <v>2684250156</v>
      </c>
      <c r="G14" s="42">
        <v>183004352.25</v>
      </c>
      <c r="H14" s="65">
        <v>183004352.25</v>
      </c>
      <c r="I14" s="69">
        <f t="shared" si="0"/>
        <v>-278245647.75</v>
      </c>
      <c r="J14" s="54">
        <f>H14/J2</f>
        <v>7038628.932692308</v>
      </c>
      <c r="K14" s="54">
        <f>J14*K2</f>
        <v>172446408.85096154</v>
      </c>
    </row>
    <row r="15" spans="2:12" ht="15" thickBot="1" x14ac:dyDescent="0.35">
      <c r="B15" s="145"/>
      <c r="C15" s="146" t="s">
        <v>8</v>
      </c>
      <c r="D15" s="1" t="s">
        <v>9</v>
      </c>
      <c r="E15" s="18">
        <v>0</v>
      </c>
      <c r="F15" s="18">
        <v>1166283550</v>
      </c>
      <c r="G15" s="42">
        <v>83889143.209999993</v>
      </c>
      <c r="H15" s="65">
        <v>0</v>
      </c>
      <c r="I15" s="69">
        <f t="shared" si="0"/>
        <v>83889143.209999993</v>
      </c>
      <c r="J15" s="54"/>
    </row>
    <row r="16" spans="2:12" ht="15" thickBot="1" x14ac:dyDescent="0.35">
      <c r="B16" s="145"/>
      <c r="C16" s="147"/>
      <c r="D16" s="1" t="s">
        <v>10</v>
      </c>
      <c r="E16" s="18">
        <v>318900000</v>
      </c>
      <c r="F16" s="18">
        <v>2270713900</v>
      </c>
      <c r="G16" s="42">
        <v>146547536.68000001</v>
      </c>
      <c r="H16" s="65">
        <v>185574128.68000001</v>
      </c>
      <c r="I16" s="69">
        <f t="shared" si="0"/>
        <v>-172352463.31999999</v>
      </c>
      <c r="J16" s="54">
        <f>H16/J2</f>
        <v>7137466.4876923077</v>
      </c>
      <c r="K16" s="55">
        <f>J16*K2</f>
        <v>174867928.94846153</v>
      </c>
      <c r="L16" s="55"/>
    </row>
    <row r="17" spans="2:12" ht="15" thickBot="1" x14ac:dyDescent="0.35">
      <c r="B17" s="145"/>
      <c r="C17" s="147"/>
      <c r="D17" s="1" t="s">
        <v>38</v>
      </c>
      <c r="E17" s="18">
        <v>25000000</v>
      </c>
      <c r="F17" s="18">
        <v>229558271</v>
      </c>
      <c r="G17" s="42">
        <v>16511805.119999999</v>
      </c>
      <c r="H17" s="65">
        <v>16511805.119999999</v>
      </c>
      <c r="I17" s="69">
        <f t="shared" si="0"/>
        <v>-8488194.8800000008</v>
      </c>
      <c r="J17" s="54">
        <f>H17/J2</f>
        <v>635069.42769230762</v>
      </c>
      <c r="K17" s="55">
        <f>J17*K2</f>
        <v>15559200.978461538</v>
      </c>
      <c r="L17" s="55"/>
    </row>
    <row r="18" spans="2:12" ht="15" thickBot="1" x14ac:dyDescent="0.35">
      <c r="B18" s="145"/>
      <c r="C18" s="146" t="s">
        <v>11</v>
      </c>
      <c r="D18" s="1" t="s">
        <v>39</v>
      </c>
      <c r="E18" s="18">
        <v>176100000</v>
      </c>
      <c r="F18" s="18">
        <v>1048133755</v>
      </c>
      <c r="G18" s="42">
        <v>75390793.829999998</v>
      </c>
      <c r="H18" s="65">
        <v>104915117.98</v>
      </c>
      <c r="I18" s="69">
        <f t="shared" si="0"/>
        <v>-100709206.17</v>
      </c>
      <c r="J18" s="54">
        <f>H18/J2</f>
        <v>4035196.8453846155</v>
      </c>
      <c r="K18" s="55">
        <f>J18*K2</f>
        <v>98862322.711923078</v>
      </c>
      <c r="L18" s="55"/>
    </row>
    <row r="19" spans="2:12" ht="15" thickBot="1" x14ac:dyDescent="0.35">
      <c r="B19" s="145"/>
      <c r="C19" s="148"/>
      <c r="D19" s="1" t="s">
        <v>40</v>
      </c>
      <c r="E19" s="18">
        <v>0</v>
      </c>
      <c r="F19" s="18">
        <v>410467103</v>
      </c>
      <c r="G19" s="42">
        <v>29524324.149999999</v>
      </c>
      <c r="H19" s="65">
        <v>0</v>
      </c>
      <c r="I19" s="69">
        <f t="shared" si="0"/>
        <v>29524324.149999999</v>
      </c>
      <c r="J19" s="54"/>
      <c r="K19" s="55"/>
      <c r="L19" s="55"/>
    </row>
    <row r="20" spans="2:12" ht="15" thickBot="1" x14ac:dyDescent="0.35">
      <c r="B20" s="145"/>
      <c r="C20" s="146" t="s">
        <v>12</v>
      </c>
      <c r="D20" s="1" t="s">
        <v>41</v>
      </c>
      <c r="E20" s="18">
        <v>303450000</v>
      </c>
      <c r="F20" s="18">
        <v>1231623088</v>
      </c>
      <c r="G20" s="42">
        <v>95062498.680000007</v>
      </c>
      <c r="H20" s="65">
        <v>97980478.290000007</v>
      </c>
      <c r="I20" s="69">
        <f t="shared" si="0"/>
        <v>-208387501.31999999</v>
      </c>
      <c r="J20" s="54">
        <f>H20/J2</f>
        <v>3768479.9342307695</v>
      </c>
      <c r="K20" s="54">
        <f>J20*K2</f>
        <v>92327758.388653859</v>
      </c>
    </row>
    <row r="21" spans="2:12" ht="15" thickBot="1" x14ac:dyDescent="0.35">
      <c r="B21" s="145"/>
      <c r="C21" s="147"/>
      <c r="D21" s="1" t="s">
        <v>42</v>
      </c>
      <c r="E21" s="18">
        <v>62000000</v>
      </c>
      <c r="F21" s="18">
        <v>557954132</v>
      </c>
      <c r="G21" s="42">
        <v>37435537.140000001</v>
      </c>
      <c r="H21" s="65">
        <v>37435537.140000001</v>
      </c>
      <c r="I21" s="69">
        <f t="shared" si="0"/>
        <v>-24564462.859999999</v>
      </c>
      <c r="J21" s="54">
        <f>H21/J2</f>
        <v>1439828.3515384616</v>
      </c>
      <c r="K21" s="54">
        <f>J21*K2</f>
        <v>35275794.612692311</v>
      </c>
    </row>
    <row r="22" spans="2:12" ht="15" thickBot="1" x14ac:dyDescent="0.35">
      <c r="B22" s="145"/>
      <c r="C22" s="147"/>
      <c r="D22" s="4" t="s">
        <v>37</v>
      </c>
      <c r="E22" s="20"/>
      <c r="F22" s="20">
        <v>446363305</v>
      </c>
      <c r="G22" s="43">
        <v>29948429.719999999</v>
      </c>
      <c r="H22" s="71">
        <v>29948429.710000001</v>
      </c>
      <c r="I22" s="69">
        <f t="shared" si="0"/>
        <v>29948429.719999999</v>
      </c>
      <c r="J22" s="54">
        <f>H22/J2</f>
        <v>1151862.6811538462</v>
      </c>
      <c r="K22" s="54">
        <f>J22*K2</f>
        <v>28220635.688269231</v>
      </c>
    </row>
    <row r="23" spans="2:12" ht="15" thickBot="1" x14ac:dyDescent="0.35">
      <c r="B23" s="142"/>
      <c r="C23" s="144"/>
      <c r="D23" s="3" t="s">
        <v>43</v>
      </c>
      <c r="E23" s="27">
        <v>53000000</v>
      </c>
      <c r="F23" s="17">
        <v>334772479</v>
      </c>
      <c r="G23" s="40">
        <v>22461322.289999999</v>
      </c>
      <c r="H23" s="72">
        <v>22461322.289999999</v>
      </c>
      <c r="I23" s="70">
        <f t="shared" si="0"/>
        <v>-30538677.710000001</v>
      </c>
      <c r="J23" s="54">
        <f>H23/J2</f>
        <v>863897.01115384616</v>
      </c>
      <c r="K23" s="54">
        <f>J23*K2</f>
        <v>21165476.773269232</v>
      </c>
    </row>
    <row r="24" spans="2:12" ht="15" thickBot="1" x14ac:dyDescent="0.35">
      <c r="B24" s="23" t="s">
        <v>23</v>
      </c>
      <c r="C24" s="22"/>
      <c r="D24" s="24"/>
      <c r="E24" s="26">
        <f>SUM(E4:E23)</f>
        <v>2102608100</v>
      </c>
      <c r="F24" s="25">
        <f>SUM(F4:F23)</f>
        <v>14917994057</v>
      </c>
      <c r="G24" s="44">
        <f>SUM(G4:G23)</f>
        <v>1073030430.17</v>
      </c>
      <c r="H24" s="66">
        <f>SUM(H4:H23)</f>
        <v>1073030430.1700001</v>
      </c>
      <c r="I24" s="62"/>
      <c r="J24" s="54">
        <f>H24/J2</f>
        <v>41270401.160384618</v>
      </c>
      <c r="K24" s="54">
        <f>SUM(K4:K23)</f>
        <v>1011124828.4294232</v>
      </c>
      <c r="L24" s="73">
        <f>H24-K24</f>
        <v>61905601.740576863</v>
      </c>
    </row>
    <row r="25" spans="2:12" x14ac:dyDescent="0.3">
      <c r="B25" s="141" t="s">
        <v>13</v>
      </c>
      <c r="C25" s="143" t="s">
        <v>5</v>
      </c>
      <c r="D25" s="2" t="s">
        <v>14</v>
      </c>
      <c r="E25" s="16"/>
      <c r="F25" s="16"/>
      <c r="G25" s="39"/>
      <c r="H25" s="56"/>
      <c r="I25" s="48"/>
      <c r="K25" s="54">
        <f>J24*K2</f>
        <v>1011124828.4294231</v>
      </c>
    </row>
    <row r="26" spans="2:12" ht="15" thickBot="1" x14ac:dyDescent="0.35">
      <c r="B26" s="142"/>
      <c r="C26" s="144"/>
      <c r="D26" s="3" t="s">
        <v>15</v>
      </c>
      <c r="E26" s="17"/>
      <c r="F26" s="17"/>
      <c r="G26" s="40"/>
      <c r="H26" s="58"/>
      <c r="I26" s="49"/>
    </row>
    <row r="27" spans="2:12" x14ac:dyDescent="0.3">
      <c r="B27" s="141" t="s">
        <v>16</v>
      </c>
      <c r="C27" s="14" t="s">
        <v>5</v>
      </c>
      <c r="D27" s="5"/>
      <c r="E27" s="19"/>
      <c r="F27" s="19"/>
      <c r="G27" s="41"/>
      <c r="H27" s="57"/>
      <c r="I27" s="48"/>
    </row>
    <row r="28" spans="2:12" x14ac:dyDescent="0.3">
      <c r="B28" s="145"/>
      <c r="C28" s="12" t="s">
        <v>6</v>
      </c>
      <c r="D28" s="1"/>
      <c r="E28" s="18"/>
      <c r="F28" s="18"/>
      <c r="G28" s="42"/>
      <c r="H28" s="59"/>
      <c r="I28" s="50"/>
    </row>
    <row r="29" spans="2:12" x14ac:dyDescent="0.3">
      <c r="B29" s="145"/>
      <c r="C29" s="12" t="s">
        <v>17</v>
      </c>
      <c r="D29" s="1"/>
      <c r="E29" s="18"/>
      <c r="F29" s="18"/>
      <c r="G29" s="42"/>
      <c r="H29" s="59"/>
      <c r="I29" s="50"/>
    </row>
    <row r="30" spans="2:12" ht="15" thickBot="1" x14ac:dyDescent="0.35">
      <c r="B30" s="142"/>
      <c r="C30" s="13" t="s">
        <v>11</v>
      </c>
      <c r="D30" s="4"/>
      <c r="E30" s="20"/>
      <c r="F30" s="20"/>
      <c r="G30" s="43"/>
      <c r="H30" s="60"/>
      <c r="I30" s="49"/>
    </row>
    <row r="31" spans="2:12" x14ac:dyDescent="0.3">
      <c r="B31" s="141" t="s">
        <v>18</v>
      </c>
      <c r="C31" s="10" t="s">
        <v>5</v>
      </c>
      <c r="D31" s="2"/>
      <c r="E31" s="16">
        <v>1251700000</v>
      </c>
      <c r="F31" s="16"/>
      <c r="G31" s="39"/>
      <c r="H31" s="56"/>
      <c r="I31" s="48"/>
    </row>
    <row r="32" spans="2:12" x14ac:dyDescent="0.3">
      <c r="B32" s="145"/>
      <c r="C32" s="12" t="s">
        <v>1</v>
      </c>
      <c r="D32" s="1"/>
      <c r="E32" s="18"/>
      <c r="F32" s="18"/>
      <c r="G32" s="42"/>
      <c r="H32" s="59"/>
      <c r="I32" s="50"/>
    </row>
    <row r="33" spans="2:9" x14ac:dyDescent="0.3">
      <c r="B33" s="145"/>
      <c r="C33" s="12" t="s">
        <v>19</v>
      </c>
      <c r="D33" s="1"/>
      <c r="E33" s="18">
        <v>349500000</v>
      </c>
      <c r="F33" s="18"/>
      <c r="G33" s="42"/>
      <c r="H33" s="59"/>
      <c r="I33" s="50"/>
    </row>
    <row r="34" spans="2:9" x14ac:dyDescent="0.3">
      <c r="B34" s="145"/>
      <c r="C34" s="13" t="s">
        <v>20</v>
      </c>
      <c r="D34" s="4"/>
      <c r="E34" s="20"/>
      <c r="F34" s="20"/>
      <c r="G34" s="43"/>
      <c r="H34" s="60"/>
      <c r="I34" s="50"/>
    </row>
    <row r="35" spans="2:9" ht="15" thickBot="1" x14ac:dyDescent="0.35">
      <c r="B35" s="142"/>
      <c r="C35" s="11" t="s">
        <v>22</v>
      </c>
      <c r="D35" s="3"/>
      <c r="E35" s="17"/>
      <c r="F35" s="17"/>
      <c r="G35" s="40"/>
      <c r="H35" s="58"/>
      <c r="I35" s="49"/>
    </row>
    <row r="36" spans="2:9" ht="15" thickBot="1" x14ac:dyDescent="0.35">
      <c r="B36" s="28" t="s">
        <v>24</v>
      </c>
      <c r="C36" s="29"/>
      <c r="D36" s="30"/>
      <c r="E36" s="31">
        <f>SUM(E31:E35)</f>
        <v>1601200000</v>
      </c>
      <c r="F36" s="31"/>
      <c r="G36" s="45"/>
      <c r="H36" s="61"/>
      <c r="I36" s="51"/>
    </row>
    <row r="37" spans="2:9" x14ac:dyDescent="0.3">
      <c r="B37" s="141" t="s">
        <v>21</v>
      </c>
      <c r="C37" s="14" t="s">
        <v>5</v>
      </c>
      <c r="D37" s="5"/>
      <c r="E37" s="19"/>
      <c r="F37" s="19"/>
      <c r="G37" s="41"/>
      <c r="H37" s="57"/>
      <c r="I37" s="48"/>
    </row>
    <row r="38" spans="2:9" ht="15" thickBot="1" x14ac:dyDescent="0.35">
      <c r="B38" s="142"/>
      <c r="C38" s="11" t="s">
        <v>6</v>
      </c>
      <c r="D38" s="3"/>
      <c r="E38" s="17"/>
      <c r="F38" s="17"/>
      <c r="G38" s="40"/>
      <c r="H38" s="58"/>
      <c r="I38" s="49"/>
    </row>
    <row r="39" spans="2:9" x14ac:dyDescent="0.3">
      <c r="C39" s="15"/>
      <c r="E39" s="21" t="e">
        <f>#REF!+E4+E8+#REF!+E9+E10+E11+E12+E13+E14+E15+E16+E17+#REF!+E18+E19+E20+E21+E23+E31+E33</f>
        <v>#REF!</v>
      </c>
      <c r="F39" s="21"/>
      <c r="G39" s="21"/>
      <c r="H39" s="21"/>
      <c r="I39" s="52"/>
    </row>
    <row r="40" spans="2:9" x14ac:dyDescent="0.3">
      <c r="C40" s="15"/>
      <c r="I40" s="52"/>
    </row>
    <row r="41" spans="2:9" x14ac:dyDescent="0.3">
      <c r="C41" s="15"/>
      <c r="I41" s="52"/>
    </row>
    <row r="42" spans="2:9" x14ac:dyDescent="0.3">
      <c r="C42" s="15"/>
      <c r="I42" s="52"/>
    </row>
    <row r="43" spans="2:9" x14ac:dyDescent="0.3">
      <c r="C43" s="15"/>
    </row>
    <row r="44" spans="2:9" x14ac:dyDescent="0.3">
      <c r="C44" s="15"/>
    </row>
    <row r="45" spans="2:9" x14ac:dyDescent="0.3">
      <c r="C45" s="15"/>
    </row>
    <row r="46" spans="2:9" x14ac:dyDescent="0.3">
      <c r="C46" s="15"/>
    </row>
    <row r="47" spans="2:9" x14ac:dyDescent="0.3">
      <c r="C47" s="15"/>
    </row>
    <row r="48" spans="2:9" x14ac:dyDescent="0.3">
      <c r="C48" s="15"/>
    </row>
  </sheetData>
  <mergeCells count="11">
    <mergeCell ref="B4:B23"/>
    <mergeCell ref="C15:C17"/>
    <mergeCell ref="C18:C19"/>
    <mergeCell ref="C20:C23"/>
    <mergeCell ref="C4:C6"/>
    <mergeCell ref="C7:C13"/>
    <mergeCell ref="B37:B38"/>
    <mergeCell ref="B25:B26"/>
    <mergeCell ref="C25:C26"/>
    <mergeCell ref="B27:B30"/>
    <mergeCell ref="B31:B35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Euro_CZK</vt:lpstr>
      <vt:lpstr>Potřeby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 Filip</dc:creator>
  <cp:lastModifiedBy>Heroutová Blanka</cp:lastModifiedBy>
  <cp:lastPrinted>2022-11-07T06:50:22Z</cp:lastPrinted>
  <dcterms:created xsi:type="dcterms:W3CDTF">2020-12-08T14:51:38Z</dcterms:created>
  <dcterms:modified xsi:type="dcterms:W3CDTF">2022-11-18T09:51:32Z</dcterms:modified>
</cp:coreProperties>
</file>